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ummary" sheetId="1" r:id="rId4"/>
    <sheet state="visible" name="Narrative" sheetId="2" r:id="rId5"/>
    <sheet state="visible" name="Membership Dues Allocation " sheetId="3" r:id="rId6"/>
    <sheet state="visible" name="Conferences" sheetId="4" r:id="rId7"/>
    <sheet state="visible" name="Fundraising" sheetId="5" r:id="rId8"/>
    <sheet state="visible" name="District Store" sheetId="6" r:id="rId9"/>
    <sheet state="visible" name="Marketing Outside Toastmasters" sheetId="7" r:id="rId10"/>
    <sheet state="visible" name="Recognition" sheetId="8" r:id="rId11"/>
    <sheet state="visible" name="Club Growth" sheetId="9" r:id="rId12"/>
    <sheet state="visible" name="Public Relations" sheetId="10" r:id="rId13"/>
    <sheet state="visible" name="Education and Training" sheetId="11" r:id="rId14"/>
    <sheet state="visible" name="Speech Contest" sheetId="12" r:id="rId15"/>
    <sheet state="visible" name="Administration" sheetId="13" r:id="rId16"/>
    <sheet state="visible" name="Food and Meals" sheetId="14" r:id="rId17"/>
    <sheet state="visible" name="Travel" sheetId="15" r:id="rId18"/>
    <sheet state="visible" name="Lodging" sheetId="16" r:id="rId19"/>
    <sheet state="visible" name="Chart of Accounts" sheetId="17" r:id="rId20"/>
    <sheet state="visible" name="Upload Sheet Pull" sheetId="18" r:id="rId21"/>
    <sheet state="visible" name="Upload Template" sheetId="19" r:id="rId22"/>
  </sheets>
  <definedNames/>
  <calcPr/>
</workbook>
</file>

<file path=xl/sharedStrings.xml><?xml version="1.0" encoding="utf-8"?>
<sst xmlns="http://schemas.openxmlformats.org/spreadsheetml/2006/main" count="1850" uniqueCount="434">
  <si>
    <t>District #:</t>
  </si>
  <si>
    <t xml:space="preserve"> </t>
  </si>
  <si>
    <t>Budget Currency:</t>
  </si>
  <si>
    <t>USD</t>
  </si>
  <si>
    <t>Fiscal Year</t>
  </si>
  <si>
    <t>2020-2021</t>
  </si>
  <si>
    <t>Total</t>
  </si>
  <si>
    <t>District Code</t>
  </si>
  <si>
    <t>FX Currency</t>
  </si>
  <si>
    <t xml:space="preserve">Membership Dues Allocation </t>
  </si>
  <si>
    <t>F</t>
  </si>
  <si>
    <t>Conference revenue</t>
  </si>
  <si>
    <t>AED</t>
  </si>
  <si>
    <t>Fundraising revenue</t>
  </si>
  <si>
    <t>AUD</t>
  </si>
  <si>
    <t>Education and Training revenue</t>
  </si>
  <si>
    <t>BRL</t>
  </si>
  <si>
    <t xml:space="preserve">District store revenue </t>
  </si>
  <si>
    <t>CAD</t>
  </si>
  <si>
    <t>Speech contest revenue</t>
  </si>
  <si>
    <t>CNY</t>
  </si>
  <si>
    <t>Total revenue</t>
  </si>
  <si>
    <t>EUR</t>
  </si>
  <si>
    <t>GBP</t>
  </si>
  <si>
    <t>Conference expense</t>
  </si>
  <si>
    <t>HKD</t>
  </si>
  <si>
    <t>Fundraising expense</t>
  </si>
  <si>
    <t>IDR</t>
  </si>
  <si>
    <t>District store expense</t>
  </si>
  <si>
    <t>JPY</t>
  </si>
  <si>
    <t>Marketing Outside Toastmasters expense</t>
  </si>
  <si>
    <t>JMD</t>
  </si>
  <si>
    <t>Recognition expense</t>
  </si>
  <si>
    <t>KRW</t>
  </si>
  <si>
    <t>Club Growth expense</t>
  </si>
  <si>
    <t>MXN</t>
  </si>
  <si>
    <t>Public Relations expense</t>
  </si>
  <si>
    <t>MYR</t>
  </si>
  <si>
    <t>Education &amp; training expense</t>
  </si>
  <si>
    <t>NZD</t>
  </si>
  <si>
    <t>Speech contest expense</t>
  </si>
  <si>
    <t>PHP</t>
  </si>
  <si>
    <t>Administration expense</t>
  </si>
  <si>
    <t>SAR</t>
  </si>
  <si>
    <t>Food and Meals expense</t>
  </si>
  <si>
    <t>SGD</t>
  </si>
  <si>
    <t>Travel expense</t>
  </si>
  <si>
    <t>THB</t>
  </si>
  <si>
    <t>Lodging expense</t>
  </si>
  <si>
    <t>TWD</t>
  </si>
  <si>
    <t>ZAR</t>
  </si>
  <si>
    <t>District net income/(loss)</t>
  </si>
  <si>
    <t>*** Needs to Zero or Greater</t>
  </si>
  <si>
    <t>We, the undersigned, certify that this budget and narrative cover estimated receipts and expenditures for the district year.  This budget directs the financial resources entrusted to the district toward achieving the district mission and will be presented to the district council for approval at its next meeting.</t>
  </si>
  <si>
    <t xml:space="preserve">Break even </t>
  </si>
  <si>
    <t>Revenue</t>
  </si>
  <si>
    <t>Expense</t>
  </si>
  <si>
    <t>Net</t>
  </si>
  <si>
    <t xml:space="preserve">Policy </t>
  </si>
  <si>
    <t>Total Stockholders Equity per Balance Sheet as of June 30, 2020</t>
  </si>
  <si>
    <t>Conference</t>
  </si>
  <si>
    <t>Fundraising</t>
  </si>
  <si>
    <t>District Store</t>
  </si>
  <si>
    <t>Minimum Expense Type</t>
  </si>
  <si>
    <t>%</t>
  </si>
  <si>
    <t>Policy</t>
  </si>
  <si>
    <t>Retention amount needed on June 30, 2020*</t>
  </si>
  <si>
    <t>Susan Rajbhandari</t>
  </si>
  <si>
    <t>Marketing Outside Toastmasters</t>
  </si>
  <si>
    <t>District Director</t>
  </si>
  <si>
    <t>Date</t>
  </si>
  <si>
    <t>Maximum Expense Type</t>
  </si>
  <si>
    <t>Remaining funds at Year-end (estimated)**</t>
  </si>
  <si>
    <t>Deborah Luu</t>
  </si>
  <si>
    <t>Education and Training</t>
  </si>
  <si>
    <t>*This amount is provided by World Headquarters in an email.</t>
  </si>
  <si>
    <t>Program Quality Director</t>
  </si>
  <si>
    <t>Club Growth</t>
  </si>
  <si>
    <t>Public Relations</t>
  </si>
  <si>
    <t>Linda Dorn</t>
  </si>
  <si>
    <t>Recognition</t>
  </si>
  <si>
    <t>Travel</t>
  </si>
  <si>
    <t>**The goal is to budget the Remaining funds at Year-end to be as close to zero as possible without creating a loss.  This amount should not be negative.</t>
  </si>
  <si>
    <t>Club Growth Director</t>
  </si>
  <si>
    <t>Lodging</t>
  </si>
  <si>
    <t>Food and Meals</t>
  </si>
  <si>
    <t>Jamie Ogborn</t>
  </si>
  <si>
    <t>Speech Contest</t>
  </si>
  <si>
    <t>Administration</t>
  </si>
  <si>
    <t>Finance Manager</t>
  </si>
  <si>
    <t>Total Membership Dues</t>
  </si>
  <si>
    <t>TOASTMASTERS INTERNATIONAL</t>
  </si>
  <si>
    <t>ANNUAL BUDGET</t>
  </si>
  <si>
    <t>District</t>
  </si>
  <si>
    <t>Following is a brief description/explanation of the estimated income and estimated expenses based on the goals outlined in the District success plan.  The white rows are not password protected.  Users may adjust the white area as necessary by adjusting the row height.  Alternatively, a separate sheet may be used. Each section of this narrative page must be completed in order for this report to be considered complete and counted as received by WHQ. There are example questions to answer in each box.  These can be deleted and replaced by your answers.</t>
  </si>
  <si>
    <t>(Numbers are pulled from Summary tab)</t>
  </si>
  <si>
    <t>Budgeted</t>
  </si>
  <si>
    <t xml:space="preserve">Membership Revenue </t>
  </si>
  <si>
    <r>
      <t xml:space="preserve">What is the District's goals for the year regarding membership? 
Since these numbers are based off prior year's actual totals, what strategies have changed or remained the same compared to last year to ensure this budgeted revenue is met?
</t>
    </r>
    <r>
      <rPr>
        <color rgb="FFFF0000"/>
      </rPr>
      <t>SUSAN - The membership revenue number was provided by our World Head Quarters calculated based on the current global situation due to the pandemic.</t>
    </r>
  </si>
  <si>
    <t>Conference Net Income/(Loss)</t>
  </si>
  <si>
    <r>
      <t xml:space="preserve">At this time, what is the plan for both conferences? What city/state/country will they be held? 
If conferences are not budgeted to net zero, explain why.  What is the profit for?  How do you justify the loss?
How many attendees are you budgeting for and at what cost each? About how much will the tickets cost per registrant?
How much are the venues budgeted to cost?
Did the prior term pay any expenses or receive any revenue for these conferences?
What is budgeted for the conference? 
</t>
    </r>
    <r>
      <rPr>
        <color rgb="FFFF0000"/>
      </rPr>
      <t>Deb: No in- person conference this year - will be online. Hence no revenues or expenses expected.</t>
    </r>
    <r>
      <t xml:space="preserve">
                                                              </t>
    </r>
  </si>
  <si>
    <t>Fundraising Net Income/(Loss)</t>
  </si>
  <si>
    <r>
      <t xml:space="preserve">How many events will be held?
What is each event for?
What will the funds be used for?
</t>
    </r>
    <r>
      <rPr>
        <color rgb="FFFF0000"/>
      </rPr>
      <t>SUSAN - The income for fundraising was the fund from a club (Minnesota River Valley Club) that dissolved.</t>
    </r>
  </si>
  <si>
    <t>District Store Net Income/(Loss)</t>
  </si>
  <si>
    <r>
      <t xml:space="preserve">Does the District have a District Store?  If not, why?
Are all the costs from Toastmasters International products?
If not from World Headquarters, what are the other costs?
When is the District Store available to the members?
</t>
    </r>
    <r>
      <rPr>
        <color rgb="FFFF0000"/>
      </rPr>
      <t>SUSAN - We are not maintaining any district store.</t>
    </r>
  </si>
  <si>
    <t>Marketing Outside of Toastmasters</t>
  </si>
  <si>
    <r>
      <t xml:space="preserve">What is the main focus for your District?
What events are planned?
What is being done differently or the same as last year?
</t>
    </r>
    <r>
      <rPr>
        <color rgb="FFFF0000"/>
      </rPr>
      <t>SUSAN - Includes marketing through social media sites, bus shelters and stands.</t>
    </r>
  </si>
  <si>
    <t xml:space="preserve">Public Relations </t>
  </si>
  <si>
    <r>
      <t xml:space="preserve">What is the main focus for your District?
What events are planned?
What is being done differently or the same as last year?
</t>
    </r>
    <r>
      <rPr>
        <color rgb="FFFF0000"/>
      </rPr>
      <t>SUSAN - Includes promotional materials and events around growing awareness of Toastmasters.</t>
    </r>
  </si>
  <si>
    <r>
      <t xml:space="preserve">What is the main focus for your District?
What events are planned?
What is being done differently or the same as last year?
</t>
    </r>
    <r>
      <rPr>
        <color rgb="FFFF0000"/>
      </rPr>
      <t xml:space="preserve">SUSAN - We are planning to offer a banner to every club that charters this year. Other 
incentives are planned to encourage toastmasters in their efforts in starting new clubs and increasing membership.
We will also encourage clubs to participate in any city wide events. </t>
    </r>
  </si>
  <si>
    <r>
      <t xml:space="preserve">What is the main focus for your District?
What events are planned?
What is being done differently or the same as last year?
</t>
    </r>
    <r>
      <rPr>
        <color rgb="FFFF0000"/>
      </rPr>
      <t>Deb:  Will be ordering DTM medals, Core Value Coins and Triple Crown Pins for recognition of achieving educational awards as well as year end awards - Toastmaster/DD/AD of the year.  Different - Will possibly have a special recognition program in June for the year end.</t>
    </r>
  </si>
  <si>
    <t xml:space="preserve">Education and Training </t>
  </si>
  <si>
    <r>
      <t xml:space="preserve">What is the main focus for your District?
What events are planned?
What is being done differently or the same as last year?                                                                                                                 </t>
    </r>
    <r>
      <rPr>
        <color rgb="FFFF0000"/>
      </rPr>
      <t>Deb:Education and Training will be held online this year.  We are having 5 DEC/DOT meetings for DD/AD training.  We are having multiple club officer trainings offered each round, at this point round 1 was online and are expecting round 2 to be online as well.  Main focus is to provide tools for the DD/AD/Club Officers to be able to use to ensure quality meetings and value to the member.  We will be having 2 TLI's, one in July and one in January and both will be online.  There will be no costs for the TLI other than zoom (online platform) and thank yous for the facilitators. This also covers items for the new leadship team that will be elected in April.</t>
    </r>
  </si>
  <si>
    <t xml:space="preserve">Speech contests </t>
  </si>
  <si>
    <r>
      <t xml:space="preserve">What is the main focus for your District?
What events are planned?
What is being done differently or the same as last year?                                                                                               </t>
    </r>
    <r>
      <rPr>
        <color rgb="FFFF0000"/>
      </rPr>
      <t>Deb: We are doing the same as last year.  We only are having 2 speech contests in the Spring.  None in the Fall.  Cost will be for the trophies.  The main expense is plaques, trophies and postage.</t>
    </r>
  </si>
  <si>
    <t xml:space="preserve">Administration </t>
  </si>
  <si>
    <r>
      <t xml:space="preserve">What is the main focus for your District?
What events are planned?
What is being done differently or the same as last year?
</t>
    </r>
    <r>
      <rPr>
        <color rgb="FFFF0000"/>
      </rPr>
      <t>SUSAN - Zoom, postage and website development.</t>
    </r>
  </si>
  <si>
    <r>
      <t xml:space="preserve">What is the main focus for your District?
Are there any maximums for your District to keep food and meal costs at a minimum?
Who is budgeted to be reimbursed for food and meals?
What events are being budgeted to be reimbursed for food and meals?
What is being done differently or the same as last year?
</t>
    </r>
    <r>
      <rPr>
        <color rgb="FFFF0000"/>
      </rPr>
      <t>SUSAN - For the DD, PQD, CGD for Mid Year Training and possible Division Director Led Trainings. Everything else is or could be virtual.</t>
    </r>
  </si>
  <si>
    <t xml:space="preserve">Travel </t>
  </si>
  <si>
    <r>
      <t xml:space="preserve">What is the main focus for your District?
Are there any maximums for your District to keep travel costs at a minimum?
Who is budgeted to be reimbursed for travel?
What events are being budgeted to be reimbursed for travel?
What is being done differently or the same as last year?
</t>
    </r>
    <r>
      <rPr>
        <color rgb="FFFF0000"/>
      </rPr>
      <t>SUSAN - Travel is for DD, PQD and CGD for Mid yera Training and possible mileage. Everything else is or could be virtual.</t>
    </r>
  </si>
  <si>
    <r>
      <t xml:space="preserve">What is the main focus for your District?
Are there any maximums for your District to keep lodging costs at a minimum?
Who is budgeted to be reimbursed for lodging?
What events are being budgeted to be reimbursed for lodging?
What is being done differently or the same as last year?
</t>
    </r>
    <r>
      <rPr>
        <color rgb="FFFF0000"/>
      </rPr>
      <t>SUSAN -- Lodging is for DD, PQD and CGD for Mid year Training. Everything else is or could be virtual.</t>
    </r>
  </si>
  <si>
    <t>DISTRICT</t>
  </si>
  <si>
    <t>Account #</t>
  </si>
  <si>
    <t>Account Name</t>
  </si>
  <si>
    <t>BUDGET_ID</t>
  </si>
  <si>
    <t>ACCT_NO</t>
  </si>
  <si>
    <t>Reporting Code</t>
  </si>
  <si>
    <t>Cost Center</t>
  </si>
  <si>
    <t>Event Period</t>
  </si>
  <si>
    <t>District Order Flag</t>
  </si>
  <si>
    <t>Transaction Currency</t>
  </si>
  <si>
    <t>(PERIOD1)</t>
  </si>
  <si>
    <t>(PERIOD2)</t>
  </si>
  <si>
    <t>(PERIOD3)</t>
  </si>
  <si>
    <t>(PERIOD4)</t>
  </si>
  <si>
    <t>(PERIOD5)</t>
  </si>
  <si>
    <t>(PERIOD6)</t>
  </si>
  <si>
    <t>(PERIOD7)</t>
  </si>
  <si>
    <t>(PERIOD8)</t>
  </si>
  <si>
    <t>(PERIOD9)</t>
  </si>
  <si>
    <t>(PERIOD10)</t>
  </si>
  <si>
    <t>(PERIOD11)</t>
  </si>
  <si>
    <t>(PERIOD12)</t>
  </si>
  <si>
    <t>Budget</t>
  </si>
  <si>
    <t>**This amount is provided by World Headquarters in an email.</t>
  </si>
  <si>
    <t>Item</t>
  </si>
  <si>
    <t>Conference Revenue</t>
  </si>
  <si>
    <t>Conference Registration-Member registrations</t>
  </si>
  <si>
    <t>Expense Codes</t>
  </si>
  <si>
    <t>R100</t>
  </si>
  <si>
    <t>Conference Registration-Spouse / guest registrations</t>
  </si>
  <si>
    <t>7006-000000</t>
  </si>
  <si>
    <t>R200</t>
  </si>
  <si>
    <t>Conference-Late registrations</t>
  </si>
  <si>
    <t>7008-000000</t>
  </si>
  <si>
    <t>R300</t>
  </si>
  <si>
    <t>Conference Registration -Meal Events</t>
  </si>
  <si>
    <t>7010-000000</t>
  </si>
  <si>
    <t>R400</t>
  </si>
  <si>
    <t>Conference Registration-Speech contest</t>
  </si>
  <si>
    <t>7012-000000</t>
  </si>
  <si>
    <t>R500</t>
  </si>
  <si>
    <t>Conference Registration -Other</t>
  </si>
  <si>
    <t>7014-000000</t>
  </si>
  <si>
    <t>R600</t>
  </si>
  <si>
    <t>Conference Registration-Training</t>
  </si>
  <si>
    <t>7016-000000</t>
  </si>
  <si>
    <t>R700</t>
  </si>
  <si>
    <t>Conference Refunds - Registration &amp; Tickets</t>
  </si>
  <si>
    <t>7018-000000</t>
  </si>
  <si>
    <t>Conference Refunds - Other</t>
  </si>
  <si>
    <t>7020-000000</t>
  </si>
  <si>
    <t>Reimbursments - Registration &amp; Tickets</t>
  </si>
  <si>
    <t>7022-000000</t>
  </si>
  <si>
    <t>Conference-Sponsorship/Advertising</t>
  </si>
  <si>
    <t>7024-000000</t>
  </si>
  <si>
    <t>Conference-Raffle</t>
  </si>
  <si>
    <t>7026-000000</t>
  </si>
  <si>
    <t>Conference-Auction</t>
  </si>
  <si>
    <t>7028-000000</t>
  </si>
  <si>
    <t>Conference-Donation</t>
  </si>
  <si>
    <t>7030-000000</t>
  </si>
  <si>
    <t>Conference-Other Revenue</t>
  </si>
  <si>
    <t>7032-000000</t>
  </si>
  <si>
    <t>Total Conference Revenue</t>
  </si>
  <si>
    <t>7034-000000</t>
  </si>
  <si>
    <t>7036-000000</t>
  </si>
  <si>
    <t>Conference Expenses</t>
  </si>
  <si>
    <t>7038-000000</t>
  </si>
  <si>
    <t>7040-000000</t>
  </si>
  <si>
    <t>7042-000000</t>
  </si>
  <si>
    <t>7044-000000</t>
  </si>
  <si>
    <t>7046-000000</t>
  </si>
  <si>
    <t>7048-000000</t>
  </si>
  <si>
    <t>7050-000000</t>
  </si>
  <si>
    <t>7052-000000</t>
  </si>
  <si>
    <t>7054-000000</t>
  </si>
  <si>
    <t>7056-000000</t>
  </si>
  <si>
    <t>7058-000000</t>
  </si>
  <si>
    <t>7060-000000</t>
  </si>
  <si>
    <t>7062-000000</t>
  </si>
  <si>
    <t>7064-000000</t>
  </si>
  <si>
    <t>7066-000000</t>
  </si>
  <si>
    <t>7068-000000</t>
  </si>
  <si>
    <t>7070-000000</t>
  </si>
  <si>
    <t>7072-000000</t>
  </si>
  <si>
    <t>Equipment Rental</t>
  </si>
  <si>
    <t>Total Conference Expenses</t>
  </si>
  <si>
    <t>Fundraising Revenue</t>
  </si>
  <si>
    <t xml:space="preserve">Fundraising Registration </t>
  </si>
  <si>
    <t>Fundraising Donations - Individual</t>
  </si>
  <si>
    <t>D100</t>
  </si>
  <si>
    <t>Fundraising Donations - Corporate</t>
  </si>
  <si>
    <t>D200</t>
  </si>
  <si>
    <t>Fundraising Donations - Other</t>
  </si>
  <si>
    <t>D300</t>
  </si>
  <si>
    <t>Fundraising Refunds - Registration &amp; Tickets</t>
  </si>
  <si>
    <t>Fundraising Refunds - Other</t>
  </si>
  <si>
    <t>Fundraising Other Revenue</t>
  </si>
  <si>
    <t>Fundraising Sponsorship/Advertising Revenue</t>
  </si>
  <si>
    <t>Fundraising Raffle Revenue</t>
  </si>
  <si>
    <t>Fundraising Auction Revenue</t>
  </si>
  <si>
    <t>Total Fundraising Revenue</t>
  </si>
  <si>
    <t>Fundraising Expenses</t>
  </si>
  <si>
    <t>Total Fundraising Expenses</t>
  </si>
  <si>
    <t>District Store Revenue</t>
  </si>
  <si>
    <t>Cost of Sales Expense - District Store</t>
  </si>
  <si>
    <t>Marketing Outside Toastmasters Expenses</t>
  </si>
  <si>
    <t>Marketing Outside Toastmasters Expenses Total</t>
  </si>
  <si>
    <t>Total Marketing Outside Toastmasters Expenses</t>
  </si>
  <si>
    <t>Recognition Expense</t>
  </si>
  <si>
    <t>Recognition - Member</t>
  </si>
  <si>
    <t>Recognition - Member Total</t>
  </si>
  <si>
    <t>Recognition - Club</t>
  </si>
  <si>
    <t>Recognition - Club Total</t>
  </si>
  <si>
    <t>Recognition - Area</t>
  </si>
  <si>
    <t>Recognition - Area Total</t>
  </si>
  <si>
    <t>Recognition - Division</t>
  </si>
  <si>
    <t>Recognition - Division Total</t>
  </si>
  <si>
    <t>Recognition - District</t>
  </si>
  <si>
    <t>Recognition - District Total</t>
  </si>
  <si>
    <t>Total Recognition Expenses</t>
  </si>
  <si>
    <t>Club Growth Expense</t>
  </si>
  <si>
    <t>Club Growth - Building New Clubs</t>
  </si>
  <si>
    <t>Club Growth - Building New Clubs Total</t>
  </si>
  <si>
    <t>Club Growth - Rebuilding New Clubs</t>
  </si>
  <si>
    <t>Club Growth - Rebuilding New Clubs Total</t>
  </si>
  <si>
    <t>Club Growth - Membership Growth</t>
  </si>
  <si>
    <t>Club Growth - Membership Growth Total</t>
  </si>
  <si>
    <t>Club Growth - Membership Retention</t>
  </si>
  <si>
    <t>Club Growth - Membership Retention Total</t>
  </si>
  <si>
    <t>Club Growth - Club Coaching</t>
  </si>
  <si>
    <t>Club Growth - Club Coaching Total</t>
  </si>
  <si>
    <t>Club Growth - Other</t>
  </si>
  <si>
    <t>Club Growth - Other Total</t>
  </si>
  <si>
    <t>Total Club Growth Expenses</t>
  </si>
  <si>
    <t>Public Relations Expenses</t>
  </si>
  <si>
    <t>Total Public Relations Expenses</t>
  </si>
  <si>
    <t>Education and Training Revenue</t>
  </si>
  <si>
    <t>Registration-Member registrations</t>
  </si>
  <si>
    <t>Registration-Spouse / guest registrations</t>
  </si>
  <si>
    <t>Registration-Late registrations</t>
  </si>
  <si>
    <t>Registration-Meal Events</t>
  </si>
  <si>
    <t>Registration-Speech contest</t>
  </si>
  <si>
    <t>Registration-Other</t>
  </si>
  <si>
    <t>Registration-Training</t>
  </si>
  <si>
    <t>Registration-Speechcraft</t>
  </si>
  <si>
    <t>R800</t>
  </si>
  <si>
    <t>Refunds - Registration &amp; Tickets</t>
  </si>
  <si>
    <t>Refunds - Other</t>
  </si>
  <si>
    <t>Sponsorship/Advertising Revenue</t>
  </si>
  <si>
    <t>Raffle Revenue</t>
  </si>
  <si>
    <t>Donation Revenue</t>
  </si>
  <si>
    <t>Other Revenue</t>
  </si>
  <si>
    <t>Total E &amp; T Revenue</t>
  </si>
  <si>
    <t>Education &amp; Training Expenses</t>
  </si>
  <si>
    <t>Distinguished Clubs</t>
  </si>
  <si>
    <t>Distinguished Clubs Total</t>
  </si>
  <si>
    <t>Training Club Officers</t>
  </si>
  <si>
    <t>Training Club Officers Total</t>
  </si>
  <si>
    <t>Training Division &amp; Area Directors</t>
  </si>
  <si>
    <t>Training Division &amp; Area Directors Total</t>
  </si>
  <si>
    <t>Training Areas &amp; Divisions</t>
  </si>
  <si>
    <t>Training Areas &amp; Divisions Total</t>
  </si>
  <si>
    <t>TLI Expenses</t>
  </si>
  <si>
    <t>TLI Expenses Total</t>
  </si>
  <si>
    <t>ET Other Expenses</t>
  </si>
  <si>
    <t>ET Other Expenses Total</t>
  </si>
  <si>
    <t>Total E&amp;T Expenses</t>
  </si>
  <si>
    <t>Total E&amp;T Net Income (Loss)</t>
  </si>
  <si>
    <t>Speech Contest Revenue</t>
  </si>
  <si>
    <t>Total Speech Contest Revenue</t>
  </si>
  <si>
    <t>Speech Contest Expenses - Area</t>
  </si>
  <si>
    <t>Total Speech Contest Expenses</t>
  </si>
  <si>
    <t>Speech Contest Expenses - Division</t>
  </si>
  <si>
    <t>Speech Contest Expenses - District</t>
  </si>
  <si>
    <t>Speech Contest Net Income/(Loss)</t>
  </si>
  <si>
    <t>Administration Expenses</t>
  </si>
  <si>
    <t>Total Administration Expenses</t>
  </si>
  <si>
    <t>Food and Meal Expense</t>
  </si>
  <si>
    <t>District Director Total</t>
  </si>
  <si>
    <t>Club Growth Director Total</t>
  </si>
  <si>
    <t>Program Quality Director Total</t>
  </si>
  <si>
    <t>Finance Manager Total</t>
  </si>
  <si>
    <t>PR Manager</t>
  </si>
  <si>
    <t>PR Manager Total</t>
  </si>
  <si>
    <t>Administration Manager</t>
  </si>
  <si>
    <t>Administration Manager Total</t>
  </si>
  <si>
    <t>Division Director</t>
  </si>
  <si>
    <t>Division Director Total</t>
  </si>
  <si>
    <t>Area Director</t>
  </si>
  <si>
    <t>Area Director Total</t>
  </si>
  <si>
    <t>IPDD</t>
  </si>
  <si>
    <t xml:space="preserve"> Total</t>
  </si>
  <si>
    <t>Region Advisor</t>
  </si>
  <si>
    <t>Region Advisor Total</t>
  </si>
  <si>
    <t>International Officer</t>
  </si>
  <si>
    <t>International Officer Total</t>
  </si>
  <si>
    <t>Keynote Speaker</t>
  </si>
  <si>
    <t>Keynote Speaker Total</t>
  </si>
  <si>
    <t>Other Member</t>
  </si>
  <si>
    <t>Other Member Total</t>
  </si>
  <si>
    <t>Total Food and Meals Expenses</t>
  </si>
  <si>
    <t>Travel Expenses</t>
  </si>
  <si>
    <t>Convention Registration Fees Expense</t>
  </si>
  <si>
    <t>Transportation - Airfare Expense</t>
  </si>
  <si>
    <t>Transportation - Mileage Expense</t>
  </si>
  <si>
    <t>Transportation - Taxis/Shuttle Expense</t>
  </si>
  <si>
    <t>Transportation - Rail Expense</t>
  </si>
  <si>
    <t>Transportation - Other Expense</t>
  </si>
  <si>
    <t>IPDD Total</t>
  </si>
  <si>
    <t>Total Travel Expenses</t>
  </si>
  <si>
    <t>District Director total</t>
  </si>
  <si>
    <t>IPDD total</t>
  </si>
  <si>
    <t>International Officer total</t>
  </si>
  <si>
    <t>Total Lodging Expenses</t>
  </si>
  <si>
    <t>Chart of Accounts - Revenue &amp; Expense Accounts Only</t>
  </si>
  <si>
    <t>Account#</t>
  </si>
  <si>
    <t xml:space="preserve">Revenue </t>
  </si>
  <si>
    <t>Expenses</t>
  </si>
  <si>
    <t>6005-000000</t>
  </si>
  <si>
    <t>Membership Dues Allocation</t>
  </si>
  <si>
    <t>6010-000000</t>
  </si>
  <si>
    <t>6015-000000</t>
  </si>
  <si>
    <t>Interest Income</t>
  </si>
  <si>
    <t>6020-000000</t>
  </si>
  <si>
    <t>Miscellaneous Income</t>
  </si>
  <si>
    <t>6025-000000</t>
  </si>
  <si>
    <t>Registration &amp; Ticket Revenue</t>
  </si>
  <si>
    <t>6030-000000</t>
  </si>
  <si>
    <t>6035-000000</t>
  </si>
  <si>
    <t>6040-000000</t>
  </si>
  <si>
    <t>Auction Revenue</t>
  </si>
  <si>
    <t>6045-000000</t>
  </si>
  <si>
    <t>6050-000000</t>
  </si>
  <si>
    <t>6055-000000</t>
  </si>
  <si>
    <t>7002-000000</t>
  </si>
  <si>
    <t>7004-000000</t>
  </si>
  <si>
    <t>Badges &amp; Pins</t>
  </si>
  <si>
    <t>Educational Materials</t>
  </si>
  <si>
    <t>Promotional Materials</t>
  </si>
  <si>
    <t>Awards Expense (Trophies, Plaques, Ribbons &amp; Certificates)</t>
  </si>
  <si>
    <t>Supplies &amp; Stationery Expense</t>
  </si>
  <si>
    <t>Room Rental Event Expense</t>
  </si>
  <si>
    <t>Meal Event Expense</t>
  </si>
  <si>
    <t>Decorations Expense</t>
  </si>
  <si>
    <t>Printing Expense</t>
  </si>
  <si>
    <t>Audio Visual Expense</t>
  </si>
  <si>
    <t>Newsletter Expense</t>
  </si>
  <si>
    <t>Website Expense</t>
  </si>
  <si>
    <t>Directory Expense</t>
  </si>
  <si>
    <t>Photocopying Expense</t>
  </si>
  <si>
    <t>Telephone Expense</t>
  </si>
  <si>
    <t>Conference Calls &amp; Webinars Expense</t>
  </si>
  <si>
    <t>Advertising Expense</t>
  </si>
  <si>
    <t>Dues &amp; Association Fee Expense</t>
  </si>
  <si>
    <t>Trade Show Registration Expense</t>
  </si>
  <si>
    <t>Outside Contractor Expense</t>
  </si>
  <si>
    <t>Postage &amp; Shipping Expense</t>
  </si>
  <si>
    <t>Express Mail/Courier Expense</t>
  </si>
  <si>
    <t>Equipment Purchase Expense (Less than $500)</t>
  </si>
  <si>
    <t>Depreciation Expense</t>
  </si>
  <si>
    <t>Maintenance &amp; Repairs Expense</t>
  </si>
  <si>
    <t>Bank Charges &amp; Credit Card Fee Expense</t>
  </si>
  <si>
    <t>Sales Tax Expense (incl. GST, VAT, etc.)</t>
  </si>
  <si>
    <t>Food Expense</t>
  </si>
  <si>
    <t>Gifts &amp; Thank Yous</t>
  </si>
  <si>
    <t>Incentives</t>
  </si>
  <si>
    <t>Sympathy Expense</t>
  </si>
  <si>
    <t>Miscellaneous Expenses</t>
  </si>
  <si>
    <t>Storage Expenses</t>
  </si>
  <si>
    <t>TI Allocation</t>
  </si>
  <si>
    <t>7074-000000</t>
  </si>
  <si>
    <t>Gain/Loss - Realized</t>
  </si>
  <si>
    <t>7076-000000</t>
  </si>
  <si>
    <t>Foreign Currency Gain/Loss - Unrealized</t>
  </si>
  <si>
    <t>7078-000000</t>
  </si>
  <si>
    <t>7080-000000</t>
  </si>
  <si>
    <t>Lodging Expense</t>
  </si>
  <si>
    <t>7082-000000</t>
  </si>
  <si>
    <t>7084-000000</t>
  </si>
  <si>
    <t>7086-000000</t>
  </si>
  <si>
    <t>7088-000000</t>
  </si>
  <si>
    <t>Month Ended July 2019</t>
  </si>
  <si>
    <t>Month Ended August 2019</t>
  </si>
  <si>
    <t>Month Ended September 2019</t>
  </si>
  <si>
    <t>Month Ended October 2019</t>
  </si>
  <si>
    <t>Month Ended November 2019</t>
  </si>
  <si>
    <t>Month Ended December 2019</t>
  </si>
  <si>
    <t>Month Ended January 2020</t>
  </si>
  <si>
    <t>Month Ended February 2020</t>
  </si>
  <si>
    <t>Month Ended March 2020</t>
  </si>
  <si>
    <t>Month Ended April 2020</t>
  </si>
  <si>
    <t>Month Ended May 2020</t>
  </si>
  <si>
    <t>Month Ended June 2020</t>
  </si>
  <si>
    <t>Summary</t>
  </si>
  <si>
    <t>Variance</t>
  </si>
  <si>
    <t>DEPT_ID</t>
  </si>
  <si>
    <t>LOCATION_ID</t>
  </si>
  <si>
    <t>PROJECTID</t>
  </si>
  <si>
    <t>ITEMID</t>
  </si>
  <si>
    <t>CLASSID</t>
  </si>
  <si>
    <t>Month Ended July 2020</t>
  </si>
  <si>
    <t>Month Ended August 2020</t>
  </si>
  <si>
    <t>Month Ended September 2020</t>
  </si>
  <si>
    <t>Month Ended October 2020</t>
  </si>
  <si>
    <t>Month Ended November 2020</t>
  </si>
  <si>
    <t>Month Ended December 2020</t>
  </si>
  <si>
    <t>Month Ended January 2021</t>
  </si>
  <si>
    <t>Month Ended February 2021</t>
  </si>
  <si>
    <t>Month Ended March 2021</t>
  </si>
  <si>
    <t>Month Ended April 2021</t>
  </si>
  <si>
    <t>Month Ended May 2021</t>
  </si>
  <si>
    <t>Month Ended June 2021</t>
  </si>
</sst>
</file>

<file path=xl/styles.xml><?xml version="1.0" encoding="utf-8"?>
<styleSheet xmlns="http://schemas.openxmlformats.org/spreadsheetml/2006/main" xmlns:x14ac="http://schemas.microsoft.com/office/spreadsheetml/2009/9/ac" xmlns:mc="http://schemas.openxmlformats.org/markup-compatibility/2006">
  <numFmts count="10">
    <numFmt numFmtId="164" formatCode="[$-409]mmm\-yy"/>
    <numFmt numFmtId="165" formatCode="_(* #,##0_);_(* \(#,##0\);_(* &quot;-&quot;??_);_(@_)"/>
    <numFmt numFmtId="166" formatCode="0.0%"/>
    <numFmt numFmtId="167" formatCode="_(* #,##0.00_);_(* \(#,##0.00\);_(* \-??_);_(@_)"/>
    <numFmt numFmtId="168" formatCode="mm/dd/yy"/>
    <numFmt numFmtId="169" formatCode="_(* #,##0.00_);_(* \(#,##0.00\);_(* &quot;-&quot;??_);_(@_)"/>
    <numFmt numFmtId="170" formatCode="m/d/yy"/>
    <numFmt numFmtId="171" formatCode="m/d/yyyy"/>
    <numFmt numFmtId="172" formatCode="mm/dd/yyyy"/>
    <numFmt numFmtId="173" formatCode="_(* #,##0_);_(* \(#,##0\);_(* \-??_);_(@_)"/>
  </numFmts>
  <fonts count="34">
    <font>
      <sz val="10.0"/>
      <color rgb="FF000000"/>
      <name val="Arial"/>
    </font>
    <font>
      <b/>
      <sz val="10.0"/>
      <color theme="1"/>
      <name val="Arial"/>
    </font>
    <font>
      <sz val="10.0"/>
      <color theme="1"/>
      <name val="Arial"/>
    </font>
    <font>
      <sz val="8.0"/>
      <color theme="1"/>
      <name val="Tahoma"/>
    </font>
    <font>
      <b/>
      <u/>
      <sz val="10.0"/>
      <color theme="1"/>
      <name val="Arial"/>
    </font>
    <font>
      <sz val="10.0"/>
      <color theme="1"/>
      <name val="Tahoma"/>
    </font>
    <font/>
    <font>
      <b/>
      <u/>
      <sz val="10.0"/>
      <color theme="1"/>
      <name val="Arial"/>
    </font>
    <font>
      <b/>
      <u/>
      <sz val="10.0"/>
      <color theme="1"/>
      <name val="Arial"/>
    </font>
    <font>
      <b/>
      <u/>
      <sz val="10.0"/>
      <color theme="1"/>
      <name val="Arial"/>
    </font>
    <font>
      <b/>
      <u/>
      <sz val="10.0"/>
      <color theme="1"/>
      <name val="Arial"/>
    </font>
    <font>
      <b/>
      <u/>
      <sz val="10.0"/>
      <color theme="1"/>
      <name val="Arial"/>
    </font>
    <font>
      <b/>
      <u/>
      <sz val="10.0"/>
      <color theme="1"/>
      <name val="Arial"/>
    </font>
    <font>
      <sz val="10.0"/>
      <color rgb="FF969696"/>
      <name val="Arial"/>
    </font>
    <font>
      <sz val="10.0"/>
      <color rgb="FFFF0000"/>
      <name val="Arial"/>
    </font>
    <font>
      <b/>
      <sz val="10.0"/>
      <color theme="1"/>
      <name val="Tahoma"/>
    </font>
    <font>
      <b/>
      <sz val="10.0"/>
      <color rgb="FFFF0000"/>
      <name val="Tahoma"/>
    </font>
    <font>
      <b/>
      <u/>
      <sz val="10.0"/>
      <color theme="1"/>
      <name val="Tahoma"/>
    </font>
    <font>
      <b/>
      <sz val="12.0"/>
      <color theme="1"/>
      <name val="Arial"/>
    </font>
    <font>
      <sz val="12.0"/>
      <color theme="1"/>
      <name val="Arial"/>
    </font>
    <font>
      <b/>
      <u/>
      <sz val="12.0"/>
      <color theme="1"/>
      <name val="Arial"/>
    </font>
    <font>
      <b/>
      <u/>
      <sz val="12.0"/>
      <color theme="1"/>
      <name val="Arial"/>
    </font>
    <font>
      <b/>
      <u/>
      <sz val="12.0"/>
      <color theme="1"/>
      <name val="Arial"/>
    </font>
    <font>
      <u/>
      <sz val="11.0"/>
      <color theme="1"/>
      <name val="Calibri"/>
    </font>
    <font>
      <b/>
      <sz val="16.0"/>
      <color theme="1"/>
      <name val="Arial"/>
    </font>
    <font>
      <sz val="16.0"/>
      <color theme="1"/>
      <name val="Arial"/>
    </font>
    <font>
      <sz val="14.0"/>
      <color theme="1"/>
      <name val="Arial"/>
    </font>
    <font>
      <u/>
      <sz val="16.0"/>
      <color theme="1"/>
      <name val="Arial"/>
    </font>
    <font>
      <sz val="10.0"/>
      <color theme="1"/>
      <name val="Calibri"/>
    </font>
    <font>
      <u/>
      <sz val="10.0"/>
      <color theme="1"/>
      <name val="Arial"/>
    </font>
    <font>
      <u/>
      <sz val="10.0"/>
      <color theme="1"/>
      <name val="Arial"/>
    </font>
    <font>
      <sz val="8.0"/>
      <color rgb="FF000000"/>
      <name val="Verdana"/>
    </font>
    <font>
      <u/>
      <sz val="11.0"/>
      <color theme="1"/>
      <name val="Calibri"/>
    </font>
    <font>
      <u/>
      <sz val="11.0"/>
      <color theme="1"/>
      <name val="Calibri"/>
    </font>
  </fonts>
  <fills count="6">
    <fill>
      <patternFill patternType="none"/>
    </fill>
    <fill>
      <patternFill patternType="lightGray"/>
    </fill>
    <fill>
      <patternFill patternType="solid">
        <fgColor rgb="FFC0C0C0"/>
        <bgColor rgb="FFC0C0C0"/>
      </patternFill>
    </fill>
    <fill>
      <patternFill patternType="solid">
        <fgColor rgb="FFBFBFBF"/>
        <bgColor rgb="FFBFBFBF"/>
      </patternFill>
    </fill>
    <fill>
      <patternFill patternType="solid">
        <fgColor rgb="FFFFFF00"/>
        <bgColor rgb="FFFFFF00"/>
      </patternFill>
    </fill>
    <fill>
      <patternFill patternType="solid">
        <fgColor rgb="FFFFFFFF"/>
        <bgColor rgb="FFFFFFFF"/>
      </patternFill>
    </fill>
  </fills>
  <borders count="70">
    <border/>
    <border>
      <left/>
      <right/>
      <top/>
      <bottom/>
    </border>
    <border>
      <left style="thin">
        <color rgb="FF000000"/>
      </left>
      <right style="thin">
        <color rgb="FF000000"/>
      </right>
      <top style="thin">
        <color rgb="FF000000"/>
      </top>
      <bottom style="thin">
        <color rgb="FF000000"/>
      </bottom>
    </border>
    <border>
      <left/>
      <right/>
      <top style="thin">
        <color rgb="FF000000"/>
      </top>
      <bottom style="thin">
        <color rgb="FF000000"/>
      </bottom>
    </border>
    <border>
      <left/>
      <right/>
      <top/>
      <bottom style="double">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top style="medium">
        <color rgb="FF000000"/>
      </top>
      <bottom/>
    </border>
    <border>
      <left/>
      <right/>
      <top style="medium">
        <color rgb="FF000000"/>
      </top>
      <bottom/>
    </border>
    <border>
      <left/>
      <top style="medium">
        <color rgb="FF000000"/>
      </top>
      <bottom/>
    </border>
    <border>
      <right style="medium">
        <color rgb="FF000000"/>
      </right>
      <top style="medium">
        <color rgb="FF000000"/>
      </top>
      <bottom/>
    </border>
    <border>
      <left style="medium">
        <color rgb="FF000000"/>
      </left>
      <top style="medium">
        <color rgb="FF000000"/>
      </top>
      <bottom/>
    </border>
    <border>
      <top style="medium">
        <color rgb="FF000000"/>
      </top>
      <bottom/>
    </border>
    <border>
      <left style="medium">
        <color rgb="FF000000"/>
      </left>
    </border>
    <border>
      <right style="medium">
        <color rgb="FF000000"/>
      </right>
    </border>
    <border>
      <left style="medium">
        <color rgb="FF000000"/>
      </left>
      <right/>
      <top/>
      <bottom/>
    </border>
    <border>
      <left/>
      <right style="medium">
        <color rgb="FF000000"/>
      </right>
      <top/>
      <bottom/>
    </border>
    <border>
      <left style="medium">
        <color rgb="FF000000"/>
      </left>
      <top/>
    </border>
    <border>
      <right/>
      <top/>
    </border>
    <border>
      <right/>
    </border>
    <border>
      <left/>
      <right style="medium">
        <color rgb="FF000000"/>
      </right>
      <top/>
      <bottom style="thin">
        <color rgb="FF000000"/>
      </bottom>
    </border>
    <border>
      <left style="medium">
        <color rgb="FF000000"/>
      </left>
      <bottom/>
    </border>
    <border>
      <right/>
      <bottom/>
    </border>
    <border>
      <left style="medium">
        <color rgb="FF000000"/>
      </left>
      <bottom style="medium">
        <color rgb="FF000000"/>
      </bottom>
    </border>
    <border>
      <bottom style="medium">
        <color rgb="FF000000"/>
      </bottom>
    </border>
    <border>
      <right style="medium">
        <color rgb="FF000000"/>
      </right>
      <bottom style="medium">
        <color rgb="FF000000"/>
      </bottom>
    </border>
    <border>
      <left style="medium">
        <color rgb="FF000000"/>
      </left>
      <right style="medium">
        <color rgb="FF000000"/>
      </right>
      <top style="medium">
        <color rgb="FF000000"/>
      </top>
    </border>
    <border>
      <left style="medium">
        <color rgb="FF000000"/>
      </left>
      <right style="medium">
        <color rgb="FF000000"/>
      </right>
      <bottom style="medium">
        <color rgb="FF000000"/>
      </bottom>
    </border>
    <border>
      <top/>
    </border>
    <border>
      <right style="medium">
        <color rgb="FF000000"/>
      </right>
      <top/>
    </border>
    <border>
      <bottom/>
    </border>
    <border>
      <right style="medium">
        <color rgb="FF000000"/>
      </right>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right/>
      <top style="thin">
        <color rgb="FF000000"/>
      </top>
      <bottom style="double">
        <color rgb="FF000000"/>
      </bottom>
    </border>
    <border>
      <left/>
      <top/>
    </border>
    <border>
      <left/>
    </border>
    <border>
      <right/>
      <bottom style="medium">
        <color rgb="FF000000"/>
      </bottom>
    </border>
    <border>
      <left/>
      <bottom style="medium">
        <color rgb="FF000000"/>
      </bottom>
    </border>
    <border>
      <left/>
      <bottom/>
    </border>
    <border>
      <left style="medium">
        <color rgb="FF000000"/>
      </left>
      <top style="medium">
        <color rgb="FF000000"/>
      </top>
      <bottom style="thin">
        <color rgb="FF000000"/>
      </bottom>
    </border>
    <border>
      <top style="medium">
        <color rgb="FF000000"/>
      </top>
      <bottom style="thin">
        <color rgb="FF000000"/>
      </bottom>
    </border>
    <border>
      <right style="medium">
        <color rgb="FF000000"/>
      </right>
      <top style="medium">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double">
        <color rgb="FF000000"/>
      </bottom>
    </border>
    <border>
      <left style="thin">
        <color rgb="FF333333"/>
      </left>
      <right style="thin">
        <color rgb="FF333333"/>
      </right>
      <top style="thin">
        <color rgb="FF333333"/>
      </top>
      <bottom style="thin">
        <color rgb="FF333333"/>
      </bottom>
    </border>
    <border>
      <left style="thin">
        <color rgb="FF333333"/>
      </left>
      <right style="thin">
        <color rgb="FF333333"/>
      </right>
      <top style="thin">
        <color rgb="FF333333"/>
      </top>
    </border>
    <border>
      <left style="thin">
        <color rgb="FF333333"/>
      </left>
      <top style="thin">
        <color rgb="FF333333"/>
      </top>
    </border>
    <border>
      <left style="thin">
        <color rgb="FF333333"/>
      </left>
      <right style="thin">
        <color rgb="FF333333"/>
      </right>
      <bottom style="thin">
        <color rgb="FF333333"/>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333333"/>
      </right>
      <top style="thin">
        <color rgb="FF000000"/>
      </top>
      <bottom style="thin">
        <color rgb="FF333333"/>
      </bottom>
    </border>
    <border>
      <left style="thin">
        <color rgb="FF333333"/>
      </left>
      <right style="thin">
        <color rgb="FF333333"/>
      </right>
      <top style="thin">
        <color rgb="FF000000"/>
      </top>
      <bottom style="thin">
        <color rgb="FF333333"/>
      </bottom>
    </border>
    <border>
      <left style="thin">
        <color rgb="FF333333"/>
      </left>
      <right style="thin">
        <color rgb="FF000000"/>
      </right>
      <top style="thin">
        <color rgb="FF000000"/>
      </top>
      <bottom style="thin">
        <color rgb="FF333333"/>
      </bottom>
    </border>
    <border>
      <left style="thin">
        <color rgb="FF000000"/>
      </left>
      <right style="thin">
        <color rgb="FF333333"/>
      </right>
      <top style="thin">
        <color rgb="FF333333"/>
      </top>
      <bottom style="thin">
        <color rgb="FF333333"/>
      </bottom>
    </border>
    <border>
      <left style="thin">
        <color rgb="FF333333"/>
      </left>
      <right style="thin">
        <color rgb="FF000000"/>
      </right>
      <top style="thin">
        <color rgb="FF333333"/>
      </top>
      <bottom style="thin">
        <color rgb="FF333333"/>
      </bottom>
    </border>
    <border>
      <left style="thin">
        <color rgb="FF000000"/>
      </left>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bottom style="thin">
        <color rgb="FF000000"/>
      </bottom>
    </border>
    <border>
      <left/>
      <right/>
      <top style="thin">
        <color rgb="FF000000"/>
      </top>
      <bottom/>
    </border>
    <border>
      <top style="thin">
        <color rgb="FF000000"/>
      </top>
      <bottom style="double">
        <color rgb="FF000000"/>
      </bottom>
    </border>
  </borders>
  <cellStyleXfs count="1">
    <xf borderId="0" fillId="0" fontId="0" numFmtId="0" applyAlignment="1" applyFont="1"/>
  </cellStyleXfs>
  <cellXfs count="191">
    <xf borderId="0" fillId="0" fontId="0" numFmtId="0" xfId="0" applyAlignment="1" applyFont="1">
      <alignment readingOrder="0" shrinkToFit="0" vertical="bottom" wrapText="0"/>
    </xf>
    <xf borderId="1" fillId="2" fontId="1" numFmtId="0" xfId="0" applyAlignment="1" applyBorder="1" applyFill="1" applyFont="1">
      <alignment horizontal="right"/>
    </xf>
    <xf borderId="2" fillId="0" fontId="2" numFmtId="0" xfId="0" applyAlignment="1" applyBorder="1" applyFont="1">
      <alignment horizontal="center"/>
    </xf>
    <xf borderId="1" fillId="2" fontId="2" numFmtId="0" xfId="0" applyBorder="1" applyFont="1"/>
    <xf borderId="1" fillId="2" fontId="1" numFmtId="0" xfId="0" applyAlignment="1" applyBorder="1" applyFont="1">
      <alignment horizontal="center"/>
    </xf>
    <xf borderId="1" fillId="2" fontId="3" numFmtId="0" xfId="0" applyBorder="1" applyFont="1"/>
    <xf borderId="1" fillId="2" fontId="4" numFmtId="164" xfId="0" applyAlignment="1" applyBorder="1" applyFont="1" applyNumberFormat="1">
      <alignment horizontal="center"/>
    </xf>
    <xf borderId="1" fillId="2" fontId="2" numFmtId="0" xfId="0" applyAlignment="1" applyBorder="1" applyFont="1">
      <alignment horizontal="center"/>
    </xf>
    <xf borderId="1" fillId="2" fontId="5" numFmtId="0" xfId="0" applyBorder="1" applyFont="1"/>
    <xf borderId="1" fillId="2" fontId="2" numFmtId="165" xfId="0" applyBorder="1" applyFont="1" applyNumberFormat="1"/>
    <xf borderId="1" fillId="2" fontId="2" numFmtId="0" xfId="0" applyAlignment="1" applyBorder="1" applyFont="1">
      <alignment horizontal="right"/>
    </xf>
    <xf borderId="1" fillId="2" fontId="5" numFmtId="0" xfId="0" applyAlignment="1" applyBorder="1" applyFont="1">
      <alignment horizontal="left"/>
    </xf>
    <xf borderId="3" fillId="2" fontId="2" numFmtId="165" xfId="0" applyBorder="1" applyFont="1" applyNumberFormat="1"/>
    <xf borderId="1" fillId="3" fontId="2" numFmtId="0" xfId="0" applyBorder="1" applyFill="1" applyFont="1"/>
    <xf borderId="1" fillId="3" fontId="5" numFmtId="0" xfId="0" applyBorder="1" applyFont="1"/>
    <xf borderId="1" fillId="3" fontId="2" numFmtId="165" xfId="0" applyBorder="1" applyFont="1" applyNumberFormat="1"/>
    <xf borderId="4" fillId="2" fontId="2" numFmtId="165" xfId="0" applyBorder="1" applyFont="1" applyNumberFormat="1"/>
    <xf borderId="4" fillId="4" fontId="2" numFmtId="165" xfId="0" applyBorder="1" applyFill="1" applyFont="1" applyNumberFormat="1"/>
    <xf borderId="1" fillId="4" fontId="2" numFmtId="0" xfId="0" applyBorder="1" applyFont="1"/>
    <xf borderId="5" fillId="2" fontId="2" numFmtId="0" xfId="0" applyAlignment="1" applyBorder="1" applyFont="1">
      <alignment horizontal="left" shrinkToFit="0" vertical="center" wrapText="1"/>
    </xf>
    <xf borderId="6" fillId="0" fontId="6" numFmtId="0" xfId="0" applyBorder="1" applyFont="1"/>
    <xf borderId="7" fillId="0" fontId="6" numFmtId="0" xfId="0" applyBorder="1" applyFont="1"/>
    <xf borderId="8" fillId="2" fontId="2" numFmtId="0" xfId="0" applyBorder="1" applyFont="1"/>
    <xf borderId="9" fillId="2" fontId="2" numFmtId="0" xfId="0" applyBorder="1" applyFont="1"/>
    <xf borderId="10" fillId="2" fontId="2" numFmtId="0" xfId="0" applyAlignment="1" applyBorder="1" applyFont="1">
      <alignment horizontal="center"/>
    </xf>
    <xf borderId="11" fillId="0" fontId="6" numFmtId="0" xfId="0" applyBorder="1" applyFont="1"/>
    <xf borderId="12" fillId="2" fontId="2" numFmtId="0" xfId="0" applyAlignment="1" applyBorder="1" applyFont="1">
      <alignment horizontal="center"/>
    </xf>
    <xf borderId="13" fillId="0" fontId="6" numFmtId="0" xfId="0" applyBorder="1" applyFont="1"/>
    <xf borderId="14" fillId="0" fontId="6" numFmtId="0" xfId="0" applyBorder="1" applyFont="1"/>
    <xf borderId="15" fillId="0" fontId="6" numFmtId="0" xfId="0" applyBorder="1" applyFont="1"/>
    <xf borderId="16" fillId="2" fontId="7" numFmtId="0" xfId="0" applyBorder="1" applyFont="1"/>
    <xf borderId="1" fillId="2" fontId="8" numFmtId="0" xfId="0" applyAlignment="1" applyBorder="1" applyFont="1">
      <alignment horizontal="center"/>
    </xf>
    <xf borderId="17" fillId="2" fontId="9" numFmtId="0" xfId="0" applyAlignment="1" applyBorder="1" applyFont="1">
      <alignment horizontal="center"/>
    </xf>
    <xf borderId="18" fillId="2" fontId="2" numFmtId="0" xfId="0" applyAlignment="1" applyBorder="1" applyFont="1">
      <alignment horizontal="left" shrinkToFit="0" vertical="top" wrapText="1"/>
    </xf>
    <xf borderId="19" fillId="0" fontId="6" numFmtId="0" xfId="0" applyBorder="1" applyFont="1"/>
    <xf borderId="17" fillId="2" fontId="2" numFmtId="0" xfId="0" applyBorder="1" applyFont="1"/>
    <xf borderId="16" fillId="2" fontId="2" numFmtId="0" xfId="0" applyBorder="1" applyFont="1"/>
    <xf borderId="17" fillId="2" fontId="2" numFmtId="166" xfId="0" applyBorder="1" applyFont="1" applyNumberFormat="1"/>
    <xf borderId="20" fillId="0" fontId="6" numFmtId="0" xfId="0" applyBorder="1" applyFont="1"/>
    <xf borderId="21" fillId="5" fontId="2" numFmtId="167" xfId="0" applyBorder="1" applyFill="1" applyFont="1" applyNumberFormat="1"/>
    <xf borderId="22" fillId="0" fontId="6" numFmtId="0" xfId="0" applyBorder="1" applyFont="1"/>
    <xf borderId="23" fillId="0" fontId="6" numFmtId="0" xfId="0" applyBorder="1" applyFont="1"/>
    <xf borderId="1" fillId="2" fontId="2" numFmtId="166" xfId="0" applyBorder="1" applyFont="1" applyNumberFormat="1"/>
    <xf borderId="24" fillId="0" fontId="6" numFmtId="0" xfId="0" applyBorder="1" applyFont="1"/>
    <xf borderId="25" fillId="0" fontId="6" numFmtId="0" xfId="0" applyBorder="1" applyFont="1"/>
    <xf borderId="26" fillId="0" fontId="6" numFmtId="0" xfId="0" applyBorder="1" applyFont="1"/>
    <xf borderId="1" fillId="2" fontId="10" numFmtId="165" xfId="0" applyBorder="1" applyFont="1" applyNumberFormat="1"/>
    <xf borderId="1" fillId="2" fontId="11" numFmtId="166" xfId="0" applyAlignment="1" applyBorder="1" applyFont="1" applyNumberFormat="1">
      <alignment horizontal="center"/>
    </xf>
    <xf borderId="17" fillId="2" fontId="12" numFmtId="166" xfId="0" applyBorder="1" applyFont="1" applyNumberFormat="1"/>
    <xf borderId="18" fillId="2" fontId="2" numFmtId="0" xfId="0" applyAlignment="1" applyBorder="1" applyFont="1">
      <alignment horizontal="left" shrinkToFit="0" wrapText="1"/>
    </xf>
    <xf borderId="5" fillId="0" fontId="5" numFmtId="0" xfId="0" applyAlignment="1" applyBorder="1" applyFont="1">
      <alignment horizontal="center" readingOrder="0"/>
    </xf>
    <xf borderId="27" fillId="0" fontId="5" numFmtId="168" xfId="0" applyAlignment="1" applyBorder="1" applyFont="1" applyNumberFormat="1">
      <alignment readingOrder="0"/>
    </xf>
    <xf borderId="1" fillId="2" fontId="1" numFmtId="166" xfId="0" applyBorder="1" applyFont="1" applyNumberFormat="1"/>
    <xf borderId="1" fillId="2" fontId="13" numFmtId="0" xfId="0" applyBorder="1" applyFont="1"/>
    <xf borderId="21" fillId="5" fontId="2" numFmtId="0" xfId="0" applyBorder="1" applyFont="1"/>
    <xf borderId="28" fillId="0" fontId="6" numFmtId="0" xfId="0" applyBorder="1" applyFont="1"/>
    <xf borderId="16" fillId="2" fontId="5" numFmtId="0" xfId="0" applyBorder="1" applyFont="1"/>
    <xf borderId="17" fillId="2" fontId="5" numFmtId="0" xfId="0" applyAlignment="1" applyBorder="1" applyFont="1">
      <alignment horizontal="right"/>
    </xf>
    <xf borderId="21" fillId="2" fontId="5" numFmtId="169" xfId="0" applyBorder="1" applyFont="1" applyNumberFormat="1"/>
    <xf borderId="27" fillId="0" fontId="5" numFmtId="170" xfId="0" applyAlignment="1" applyBorder="1" applyFont="1" applyNumberFormat="1">
      <alignment readingOrder="0"/>
    </xf>
    <xf borderId="18" fillId="2" fontId="2" numFmtId="0" xfId="0" applyAlignment="1" applyBorder="1" applyFont="1">
      <alignment horizontal="left" shrinkToFit="0" vertical="center" wrapText="1"/>
    </xf>
    <xf borderId="29" fillId="0" fontId="6" numFmtId="0" xfId="0" applyBorder="1" applyFont="1"/>
    <xf borderId="30" fillId="0" fontId="6" numFmtId="0" xfId="0" applyBorder="1" applyFont="1"/>
    <xf borderId="16" fillId="2" fontId="14" numFmtId="0" xfId="0" applyBorder="1" applyFont="1"/>
    <xf borderId="31" fillId="0" fontId="6" numFmtId="0" xfId="0" applyBorder="1" applyFont="1"/>
    <xf borderId="32" fillId="0" fontId="6" numFmtId="0" xfId="0" applyBorder="1" applyFont="1"/>
    <xf borderId="27" fillId="0" fontId="5" numFmtId="171" xfId="0" applyAlignment="1" applyBorder="1" applyFont="1" applyNumberFormat="1">
      <alignment readingOrder="0"/>
    </xf>
    <xf borderId="16" fillId="2" fontId="2" numFmtId="0" xfId="0" applyAlignment="1" applyBorder="1" applyFont="1">
      <alignment shrinkToFit="0" wrapText="1"/>
    </xf>
    <xf borderId="1" fillId="2" fontId="2" numFmtId="0" xfId="0" applyAlignment="1" applyBorder="1" applyFont="1">
      <alignment shrinkToFit="0" wrapText="1"/>
    </xf>
    <xf borderId="17" fillId="2" fontId="2" numFmtId="0" xfId="0" applyAlignment="1" applyBorder="1" applyFont="1">
      <alignment shrinkToFit="0" wrapText="1"/>
    </xf>
    <xf borderId="27" fillId="0" fontId="5" numFmtId="172" xfId="0" applyAlignment="1" applyBorder="1" applyFont="1" applyNumberFormat="1">
      <alignment horizontal="center" readingOrder="0"/>
    </xf>
    <xf borderId="1" fillId="2" fontId="14" numFmtId="0" xfId="0" applyAlignment="1" applyBorder="1" applyFont="1">
      <alignment shrinkToFit="0" wrapText="1"/>
    </xf>
    <xf borderId="1" fillId="2" fontId="14" numFmtId="0" xfId="0" applyAlignment="1" applyBorder="1" applyFont="1">
      <alignment horizontal="center"/>
    </xf>
    <xf borderId="16" fillId="2" fontId="14" numFmtId="0" xfId="0" applyAlignment="1" applyBorder="1" applyFont="1">
      <alignment shrinkToFit="0" wrapText="1"/>
    </xf>
    <xf borderId="17" fillId="2" fontId="14" numFmtId="0" xfId="0" applyAlignment="1" applyBorder="1" applyFont="1">
      <alignment horizontal="center"/>
    </xf>
    <xf borderId="33" fillId="2" fontId="5" numFmtId="0" xfId="0" applyBorder="1" applyFont="1"/>
    <xf borderId="34" fillId="2" fontId="2" numFmtId="0" xfId="0" applyBorder="1" applyFont="1"/>
    <xf borderId="35" fillId="2" fontId="2" numFmtId="0" xfId="0" applyBorder="1" applyFont="1"/>
    <xf borderId="16" fillId="2" fontId="1" numFmtId="0" xfId="0" applyBorder="1" applyFont="1"/>
    <xf borderId="1" fillId="2" fontId="1" numFmtId="0" xfId="0" applyBorder="1" applyFont="1"/>
    <xf borderId="36" fillId="2" fontId="1" numFmtId="165" xfId="0" applyBorder="1" applyFont="1" applyNumberFormat="1"/>
    <xf borderId="33" fillId="2" fontId="2" numFmtId="0" xfId="0" applyBorder="1" applyFont="1"/>
    <xf borderId="18" fillId="2" fontId="14" numFmtId="0" xfId="0" applyAlignment="1" applyBorder="1" applyFont="1">
      <alignment horizontal="center" shrinkToFit="0" wrapText="1"/>
    </xf>
    <xf borderId="37" fillId="2" fontId="14" numFmtId="0" xfId="0" applyAlignment="1" applyBorder="1" applyFont="1">
      <alignment horizontal="center" shrinkToFit="0" wrapText="1"/>
    </xf>
    <xf borderId="38" fillId="0" fontId="6" numFmtId="0" xfId="0" applyBorder="1" applyFont="1"/>
    <xf borderId="39" fillId="0" fontId="6" numFmtId="0" xfId="0" applyBorder="1" applyFont="1"/>
    <xf borderId="40" fillId="0" fontId="6" numFmtId="0" xfId="0" applyBorder="1" applyFont="1"/>
    <xf borderId="41" fillId="0" fontId="6" numFmtId="0" xfId="0" applyBorder="1" applyFont="1"/>
    <xf borderId="1" fillId="2" fontId="5" numFmtId="168" xfId="0" applyBorder="1" applyFont="1" applyNumberFormat="1"/>
    <xf borderId="1" fillId="2" fontId="15" numFmtId="0" xfId="0" applyAlignment="1" applyBorder="1" applyFont="1">
      <alignment horizontal="center"/>
    </xf>
    <xf borderId="1" fillId="2" fontId="15" numFmtId="169" xfId="0" applyBorder="1" applyFont="1" applyNumberFormat="1"/>
    <xf borderId="1" fillId="2" fontId="15" numFmtId="0" xfId="0" applyBorder="1" applyFont="1"/>
    <xf borderId="1" fillId="2" fontId="5" numFmtId="169" xfId="0" applyBorder="1" applyFont="1" applyNumberFormat="1"/>
    <xf borderId="1" fillId="2" fontId="15" numFmtId="0" xfId="0" applyAlignment="1" applyBorder="1" applyFont="1">
      <alignment horizontal="right"/>
    </xf>
    <xf borderId="1" fillId="2" fontId="15" numFmtId="169" xfId="0" applyAlignment="1" applyBorder="1" applyFont="1" applyNumberFormat="1">
      <alignment horizontal="right"/>
    </xf>
    <xf borderId="1" fillId="2" fontId="5" numFmtId="0" xfId="0" applyAlignment="1" applyBorder="1" applyFont="1">
      <alignment horizontal="right"/>
    </xf>
    <xf borderId="1" fillId="2" fontId="16" numFmtId="0" xfId="0" applyAlignment="1" applyBorder="1" applyFont="1">
      <alignment horizontal="center" vertical="top"/>
    </xf>
    <xf borderId="42" fillId="2" fontId="5" numFmtId="0" xfId="0" applyAlignment="1" applyBorder="1" applyFont="1">
      <alignment horizontal="left" shrinkToFit="0" vertical="top" wrapText="1"/>
    </xf>
    <xf borderId="43" fillId="0" fontId="6" numFmtId="0" xfId="0" applyBorder="1" applyFont="1"/>
    <xf borderId="44" fillId="0" fontId="6" numFmtId="0" xfId="0" applyBorder="1" applyFont="1"/>
    <xf borderId="1" fillId="2" fontId="16" numFmtId="0" xfId="0" applyAlignment="1" applyBorder="1" applyFont="1">
      <alignment horizontal="center"/>
    </xf>
    <xf borderId="45" fillId="2" fontId="5" numFmtId="0" xfId="0" applyAlignment="1" applyBorder="1" applyFont="1">
      <alignment horizontal="center" shrinkToFit="0" vertical="top" wrapText="1"/>
    </xf>
    <xf borderId="46" fillId="0" fontId="6" numFmtId="0" xfId="0" applyBorder="1" applyFont="1"/>
    <xf borderId="47" fillId="0" fontId="6" numFmtId="0" xfId="0" applyBorder="1" applyFont="1"/>
    <xf borderId="1" fillId="2" fontId="5" numFmtId="0" xfId="0" applyAlignment="1" applyBorder="1" applyFont="1">
      <alignment horizontal="center" shrinkToFit="0" vertical="top" wrapText="1"/>
    </xf>
    <xf borderId="1" fillId="2" fontId="17" numFmtId="169" xfId="0" applyAlignment="1" applyBorder="1" applyFont="1" applyNumberFormat="1">
      <alignment horizontal="center"/>
    </xf>
    <xf borderId="1" fillId="2" fontId="15" numFmtId="165" xfId="0" applyBorder="1" applyFont="1" applyNumberFormat="1"/>
    <xf borderId="1" fillId="2" fontId="5" numFmtId="165" xfId="0" applyBorder="1" applyFont="1" applyNumberFormat="1"/>
    <xf borderId="1" fillId="2" fontId="15" numFmtId="165" xfId="0" applyAlignment="1" applyBorder="1" applyFont="1" applyNumberFormat="1">
      <alignment horizontal="right"/>
    </xf>
    <xf borderId="1" fillId="2" fontId="16" numFmtId="0" xfId="0" applyAlignment="1" applyBorder="1" applyFont="1">
      <alignment horizontal="right" vertical="top"/>
    </xf>
    <xf borderId="48" fillId="0" fontId="5" numFmtId="0" xfId="0" applyAlignment="1" applyBorder="1" applyFont="1">
      <alignment readingOrder="0" shrinkToFit="0" vertical="top" wrapText="1"/>
    </xf>
    <xf borderId="49" fillId="0" fontId="6" numFmtId="0" xfId="0" applyBorder="1" applyFont="1"/>
    <xf borderId="50" fillId="0" fontId="6" numFmtId="0" xfId="0" applyBorder="1" applyFont="1"/>
    <xf borderId="1" fillId="2" fontId="16" numFmtId="165" xfId="0" applyAlignment="1" applyBorder="1" applyFont="1" applyNumberFormat="1">
      <alignment vertical="top"/>
    </xf>
    <xf borderId="1" fillId="2" fontId="5" numFmtId="0" xfId="0" applyAlignment="1" applyBorder="1" applyFont="1">
      <alignment shrinkToFit="0" vertical="top" wrapText="1"/>
    </xf>
    <xf borderId="1" fillId="2" fontId="15" numFmtId="0" xfId="0" applyAlignment="1" applyBorder="1" applyFont="1">
      <alignment horizontal="left" vertical="top"/>
    </xf>
    <xf borderId="1" fillId="2" fontId="15" numFmtId="0" xfId="0" applyAlignment="1" applyBorder="1" applyFont="1">
      <alignment horizontal="center" vertical="top"/>
    </xf>
    <xf borderId="1" fillId="3" fontId="5" numFmtId="0" xfId="0" applyAlignment="1" applyBorder="1" applyFont="1">
      <alignment shrinkToFit="0" vertical="top" wrapText="1"/>
    </xf>
    <xf borderId="1" fillId="2" fontId="18" numFmtId="0" xfId="0" applyBorder="1" applyFont="1"/>
    <xf borderId="1" fillId="2" fontId="19" numFmtId="0" xfId="0" applyBorder="1" applyFont="1"/>
    <xf borderId="1" fillId="2" fontId="18" numFmtId="0" xfId="0" applyAlignment="1" applyBorder="1" applyFont="1">
      <alignment horizontal="center"/>
    </xf>
    <xf borderId="1" fillId="2" fontId="18" numFmtId="0" xfId="0" applyAlignment="1" applyBorder="1" applyFont="1">
      <alignment horizontal="right"/>
    </xf>
    <xf borderId="48" fillId="2" fontId="18" numFmtId="169" xfId="0" applyAlignment="1" applyBorder="1" applyFont="1" applyNumberFormat="1">
      <alignment horizontal="center"/>
    </xf>
    <xf borderId="1" fillId="2" fontId="20" numFmtId="165" xfId="0" applyAlignment="1" applyBorder="1" applyFont="1" applyNumberFormat="1">
      <alignment horizontal="center" shrinkToFit="0" wrapText="1"/>
    </xf>
    <xf borderId="1" fillId="2" fontId="21" numFmtId="165" xfId="0" applyAlignment="1" applyBorder="1" applyFont="1" applyNumberFormat="1">
      <alignment horizontal="center"/>
    </xf>
    <xf borderId="1" fillId="2" fontId="22" numFmtId="164" xfId="0" applyAlignment="1" applyBorder="1" applyFont="1" applyNumberFormat="1">
      <alignment horizontal="center"/>
    </xf>
    <xf borderId="1" fillId="2" fontId="23" numFmtId="0" xfId="0" applyAlignment="1" applyBorder="1" applyFont="1">
      <alignment horizontal="center" vertical="center"/>
    </xf>
    <xf borderId="51" fillId="0" fontId="19" numFmtId="173" xfId="0" applyAlignment="1" applyBorder="1" applyFont="1" applyNumberFormat="1">
      <alignment horizontal="center" shrinkToFit="0" wrapText="1"/>
    </xf>
    <xf borderId="36" fillId="2" fontId="18" numFmtId="165" xfId="0" applyAlignment="1" applyBorder="1" applyFont="1" applyNumberFormat="1">
      <alignment horizontal="center" shrinkToFit="0" wrapText="1"/>
    </xf>
    <xf borderId="1" fillId="2" fontId="19" numFmtId="165" xfId="0" applyBorder="1" applyFont="1" applyNumberFormat="1"/>
    <xf borderId="1" fillId="2" fontId="24" numFmtId="169" xfId="0" applyBorder="1" applyFont="1" applyNumberFormat="1"/>
    <xf borderId="1" fillId="2" fontId="25" numFmtId="0" xfId="0" applyBorder="1" applyFont="1"/>
    <xf borderId="1" fillId="2" fontId="25" numFmtId="165" xfId="0" applyBorder="1" applyFont="1" applyNumberFormat="1"/>
    <xf borderId="1" fillId="2" fontId="19" numFmtId="169" xfId="0" applyBorder="1" applyFont="1" applyNumberFormat="1"/>
    <xf borderId="1" fillId="2" fontId="24" numFmtId="0" xfId="0" applyAlignment="1" applyBorder="1" applyFont="1">
      <alignment horizontal="center"/>
    </xf>
    <xf borderId="1" fillId="2" fontId="26" numFmtId="0" xfId="0" applyBorder="1" applyFont="1"/>
    <xf borderId="1" fillId="2" fontId="26" numFmtId="0" xfId="0" applyAlignment="1" applyBorder="1" applyFont="1">
      <alignment shrinkToFit="0" vertical="top" wrapText="1"/>
    </xf>
    <xf borderId="52" fillId="0" fontId="25" numFmtId="173" xfId="0" applyBorder="1" applyFont="1" applyNumberFormat="1"/>
    <xf borderId="2" fillId="2" fontId="25" numFmtId="165" xfId="0" applyBorder="1" applyFont="1" applyNumberFormat="1"/>
    <xf borderId="1" fillId="2" fontId="19" numFmtId="0" xfId="0" applyAlignment="1" applyBorder="1" applyFont="1">
      <alignment horizontal="center"/>
    </xf>
    <xf borderId="1" fillId="2" fontId="24" numFmtId="0" xfId="0" applyBorder="1" applyFont="1"/>
    <xf borderId="1" fillId="2" fontId="25" numFmtId="0" xfId="0" applyAlignment="1" applyBorder="1" applyFont="1">
      <alignment shrinkToFit="0" vertical="top" wrapText="1"/>
    </xf>
    <xf borderId="3" fillId="2" fontId="24" numFmtId="165" xfId="0" applyBorder="1" applyFont="1" applyNumberFormat="1"/>
    <xf borderId="1" fillId="2" fontId="24" numFmtId="165" xfId="0" applyBorder="1" applyFont="1" applyNumberFormat="1"/>
    <xf borderId="4" fillId="2" fontId="24" numFmtId="165" xfId="0" applyBorder="1" applyFont="1" applyNumberFormat="1"/>
    <xf borderId="2" fillId="0" fontId="25" numFmtId="165" xfId="0" applyBorder="1" applyFont="1" applyNumberFormat="1"/>
    <xf borderId="1" fillId="2" fontId="27" numFmtId="165" xfId="0" applyBorder="1" applyFont="1" applyNumberFormat="1"/>
    <xf borderId="1" fillId="2" fontId="26" numFmtId="0" xfId="0" applyAlignment="1" applyBorder="1" applyFont="1">
      <alignment horizontal="left" shrinkToFit="0" vertical="top" wrapText="1"/>
    </xf>
    <xf borderId="2" fillId="2" fontId="24" numFmtId="165" xfId="0" applyBorder="1" applyFont="1" applyNumberFormat="1"/>
    <xf borderId="36" fillId="2" fontId="24" numFmtId="165" xfId="0" applyBorder="1" applyFont="1" applyNumberFormat="1"/>
    <xf borderId="1" fillId="2" fontId="25" numFmtId="0" xfId="0" applyAlignment="1" applyBorder="1" applyFont="1">
      <alignment horizontal="left"/>
    </xf>
    <xf borderId="1" fillId="2" fontId="25" numFmtId="0" xfId="0" applyAlignment="1" applyBorder="1" applyFont="1">
      <alignment horizontal="left" shrinkToFit="0" vertical="top" wrapText="1"/>
    </xf>
    <xf borderId="1" fillId="2" fontId="19" numFmtId="173" xfId="0" applyBorder="1" applyFont="1" applyNumberFormat="1"/>
    <xf borderId="52" fillId="0" fontId="25" numFmtId="173" xfId="0" applyAlignment="1" applyBorder="1" applyFont="1" applyNumberFormat="1">
      <alignment readingOrder="0"/>
    </xf>
    <xf borderId="3" fillId="2" fontId="25" numFmtId="165" xfId="0" applyBorder="1" applyFont="1" applyNumberFormat="1"/>
    <xf borderId="1" fillId="2" fontId="24" numFmtId="169" xfId="0" applyAlignment="1" applyBorder="1" applyFont="1" applyNumberFormat="1">
      <alignment horizontal="right"/>
    </xf>
    <xf borderId="53" fillId="0" fontId="25" numFmtId="173" xfId="0" applyBorder="1" applyFont="1" applyNumberFormat="1"/>
    <xf borderId="54" fillId="0" fontId="25" numFmtId="173" xfId="0" applyBorder="1" applyFont="1" applyNumberFormat="1"/>
    <xf borderId="2" fillId="0" fontId="25" numFmtId="173" xfId="0" applyBorder="1" applyFont="1" applyNumberFormat="1"/>
    <xf borderId="2" fillId="0" fontId="28" numFmtId="0" xfId="0" applyBorder="1" applyFont="1"/>
    <xf borderId="55" fillId="0" fontId="25" numFmtId="173" xfId="0" applyBorder="1" applyFont="1" applyNumberFormat="1"/>
    <xf borderId="0" fillId="0" fontId="25" numFmtId="173" xfId="0" applyFont="1" applyNumberFormat="1"/>
    <xf borderId="56" fillId="0" fontId="25" numFmtId="173" xfId="0" applyBorder="1" applyFont="1" applyNumberFormat="1"/>
    <xf borderId="57" fillId="0" fontId="25" numFmtId="173" xfId="0" applyBorder="1" applyFont="1" applyNumberFormat="1"/>
    <xf borderId="58" fillId="0" fontId="25" numFmtId="173" xfId="0" applyBorder="1" applyFont="1" applyNumberFormat="1"/>
    <xf borderId="36" fillId="2" fontId="25" numFmtId="165" xfId="0" applyBorder="1" applyFont="1" applyNumberFormat="1"/>
    <xf borderId="59" fillId="0" fontId="25" numFmtId="173" xfId="0" applyBorder="1" applyFont="1" applyNumberFormat="1"/>
    <xf borderId="60" fillId="0" fontId="25" numFmtId="173" xfId="0" applyBorder="1" applyFont="1" applyNumberFormat="1"/>
    <xf borderId="61" fillId="0" fontId="25" numFmtId="173" xfId="0" applyBorder="1" applyFont="1" applyNumberFormat="1"/>
    <xf borderId="62" fillId="0" fontId="25" numFmtId="173" xfId="0" applyBorder="1" applyFont="1" applyNumberFormat="1"/>
    <xf borderId="63" fillId="0" fontId="25" numFmtId="173" xfId="0" applyBorder="1" applyFont="1" applyNumberFormat="1"/>
    <xf borderId="64" fillId="2" fontId="25" numFmtId="165" xfId="0" applyBorder="1" applyFont="1" applyNumberFormat="1"/>
    <xf borderId="65" fillId="2" fontId="24" numFmtId="165" xfId="0" applyBorder="1" applyFont="1" applyNumberFormat="1"/>
    <xf borderId="66" fillId="2" fontId="24" numFmtId="165" xfId="0" applyBorder="1" applyFont="1" applyNumberFormat="1"/>
    <xf borderId="67" fillId="2" fontId="24" numFmtId="165" xfId="0" applyBorder="1" applyFont="1" applyNumberFormat="1"/>
    <xf borderId="68" fillId="2" fontId="25" numFmtId="165" xfId="0" applyBorder="1" applyFont="1" applyNumberFormat="1"/>
    <xf borderId="2" fillId="0" fontId="25" numFmtId="165" xfId="0" applyAlignment="1" applyBorder="1" applyFont="1" applyNumberFormat="1">
      <alignment readingOrder="0"/>
    </xf>
    <xf borderId="1" fillId="2" fontId="19" numFmtId="0" xfId="0" applyAlignment="1" applyBorder="1" applyFont="1">
      <alignment horizontal="left" shrinkToFit="0" vertical="top" wrapText="1"/>
    </xf>
    <xf borderId="4" fillId="2" fontId="25" numFmtId="165" xfId="0" applyBorder="1" applyFont="1" applyNumberFormat="1"/>
    <xf borderId="1" fillId="2" fontId="25" numFmtId="169" xfId="0" applyAlignment="1" applyBorder="1" applyFont="1" applyNumberFormat="1">
      <alignment horizontal="left"/>
    </xf>
    <xf borderId="0" fillId="0" fontId="2" numFmtId="0" xfId="0" applyFont="1"/>
    <xf borderId="0" fillId="0" fontId="29" numFmtId="0" xfId="0" applyFont="1"/>
    <xf borderId="0" fillId="0" fontId="30" numFmtId="0" xfId="0" applyAlignment="1" applyFont="1">
      <alignment vertical="top"/>
    </xf>
    <xf borderId="0" fillId="0" fontId="2" numFmtId="0" xfId="0" applyAlignment="1" applyFont="1">
      <alignment vertical="top"/>
    </xf>
    <xf borderId="1" fillId="4" fontId="31" numFmtId="0" xfId="0" applyAlignment="1" applyBorder="1" applyFont="1">
      <alignment horizontal="left"/>
    </xf>
    <xf borderId="0" fillId="0" fontId="31" numFmtId="0" xfId="0" applyAlignment="1" applyFont="1">
      <alignment horizontal="left"/>
    </xf>
    <xf borderId="0" fillId="0" fontId="2" numFmtId="169" xfId="0" applyFont="1" applyNumberFormat="1"/>
    <xf borderId="0" fillId="0" fontId="32" numFmtId="0" xfId="0" applyAlignment="1" applyFont="1">
      <alignment horizontal="center" vertical="center"/>
    </xf>
    <xf borderId="0" fillId="0" fontId="33" numFmtId="169" xfId="0" applyAlignment="1" applyFont="1" applyNumberFormat="1">
      <alignment horizontal="center" vertical="center"/>
    </xf>
    <xf borderId="0" fillId="0" fontId="2" numFmtId="0" xfId="0" applyAlignment="1" applyFont="1">
      <alignment horizontal="left"/>
    </xf>
    <xf borderId="69" fillId="0" fontId="2" numFmtId="169"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schemas.openxmlformats.org/officeDocument/2006/relationships/worksheet" Target="worksheets/sheet19.xml"/><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xdr:colOff>
      <xdr:row>0</xdr:row>
      <xdr:rowOff>28575</xdr:rowOff>
    </xdr:from>
    <xdr:ext cx="514350" cy="45720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19050</xdr:rowOff>
    </xdr:from>
    <xdr:ext cx="704850" cy="60007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19050</xdr:rowOff>
    </xdr:from>
    <xdr:ext cx="819150" cy="69532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38100</xdr:rowOff>
    </xdr:from>
    <xdr:ext cx="790575" cy="68580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47625</xdr:rowOff>
    </xdr:from>
    <xdr:ext cx="790575" cy="68580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38100</xdr:rowOff>
    </xdr:from>
    <xdr:ext cx="838200" cy="71437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38100</xdr:rowOff>
    </xdr:from>
    <xdr:ext cx="838200" cy="71437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66675</xdr:colOff>
      <xdr:row>0</xdr:row>
      <xdr:rowOff>38100</xdr:rowOff>
    </xdr:from>
    <xdr:ext cx="838200" cy="71437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38100</xdr:rowOff>
    </xdr:from>
    <xdr:ext cx="514350" cy="45720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38100</xdr:colOff>
      <xdr:row>0</xdr:row>
      <xdr:rowOff>66675</xdr:rowOff>
    </xdr:from>
    <xdr:ext cx="590550" cy="51435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38100</xdr:colOff>
      <xdr:row>0</xdr:row>
      <xdr:rowOff>0</xdr:rowOff>
    </xdr:from>
    <xdr:ext cx="704850" cy="59055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85825" cy="75247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781050" cy="66675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800100" cy="685800"/>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47625</xdr:rowOff>
    </xdr:from>
    <xdr:ext cx="847725" cy="73342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47625</xdr:rowOff>
    </xdr:from>
    <xdr:ext cx="847725" cy="73342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47625</xdr:colOff>
      <xdr:row>0</xdr:row>
      <xdr:rowOff>47625</xdr:rowOff>
    </xdr:from>
    <xdr:ext cx="847725" cy="733425"/>
    <xdr:pic>
      <xdr:nvPicPr>
        <xdr:cNvPr descr="image001"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6.0" topLeftCell="B7" activePane="bottomRight" state="frozen"/>
      <selection activeCell="B1" sqref="B1" pane="topRight"/>
      <selection activeCell="A7" sqref="A7" pane="bottomLeft"/>
      <selection activeCell="B7" sqref="B7" pane="bottomRight"/>
    </sheetView>
  </sheetViews>
  <sheetFormatPr customHeight="1" defaultColWidth="14.43" defaultRowHeight="15.0"/>
  <cols>
    <col customWidth="1" min="1" max="1" width="34.43"/>
    <col customWidth="1" min="2" max="13" width="12.29"/>
    <col customWidth="1" min="14" max="14" width="15.14"/>
    <col customWidth="1" min="15" max="20" width="9.14"/>
    <col customWidth="1" hidden="1" min="21" max="26" width="9.14"/>
    <col customWidth="1" hidden="1" min="27" max="27" width="11.71"/>
    <col customWidth="1" hidden="1" min="28" max="28" width="11.14"/>
    <col customWidth="1" hidden="1" min="29" max="29" width="9.14"/>
  </cols>
  <sheetData>
    <row r="1" ht="12.75" customHeight="1">
      <c r="A1" s="1" t="s">
        <v>0</v>
      </c>
      <c r="B1" s="2">
        <v>6.0</v>
      </c>
      <c r="C1" s="3"/>
      <c r="D1" s="3"/>
      <c r="E1" s="3"/>
      <c r="F1" s="3"/>
      <c r="G1" s="3"/>
      <c r="H1" s="3"/>
      <c r="I1" s="3"/>
      <c r="J1" s="3"/>
      <c r="K1" s="3"/>
      <c r="L1" s="3"/>
      <c r="M1" s="3"/>
      <c r="N1" s="3"/>
      <c r="O1" s="3"/>
      <c r="P1" s="3"/>
      <c r="Q1" s="3"/>
      <c r="R1" s="3"/>
      <c r="S1" s="3"/>
      <c r="T1" s="3"/>
      <c r="U1" s="3"/>
      <c r="V1" s="3"/>
      <c r="W1" s="3"/>
      <c r="X1" s="3"/>
      <c r="Y1" s="3"/>
      <c r="Z1" s="3"/>
      <c r="AA1" s="3"/>
      <c r="AB1" s="3"/>
      <c r="AC1" s="3" t="s">
        <v>1</v>
      </c>
    </row>
    <row r="2" ht="12.75" customHeight="1">
      <c r="A2" s="1" t="s">
        <v>2</v>
      </c>
      <c r="B2" s="2" t="s">
        <v>3</v>
      </c>
      <c r="C2" s="3"/>
      <c r="D2" s="3"/>
      <c r="E2" s="3"/>
      <c r="F2" s="3"/>
      <c r="G2" s="3"/>
      <c r="H2" s="3"/>
      <c r="I2" s="3"/>
      <c r="J2" s="3"/>
      <c r="K2" s="3"/>
      <c r="L2" s="3"/>
      <c r="M2" s="3"/>
      <c r="N2" s="3"/>
      <c r="O2" s="3"/>
      <c r="P2" s="3"/>
      <c r="Q2" s="3"/>
      <c r="R2" s="3"/>
      <c r="S2" s="3"/>
      <c r="T2" s="3"/>
      <c r="U2" s="3"/>
      <c r="V2" s="3"/>
      <c r="W2" s="3"/>
      <c r="X2" s="3"/>
      <c r="Y2" s="3"/>
      <c r="Z2" s="3"/>
      <c r="AA2" s="3"/>
      <c r="AB2" s="3"/>
      <c r="AC2" s="3"/>
    </row>
    <row r="3" ht="12.75" customHeight="1">
      <c r="A3" s="1" t="s">
        <v>4</v>
      </c>
      <c r="B3" s="4" t="s">
        <v>5</v>
      </c>
      <c r="C3" s="3"/>
      <c r="D3" s="3"/>
      <c r="E3" s="3"/>
      <c r="F3" s="3"/>
      <c r="G3" s="3"/>
      <c r="H3" s="3"/>
      <c r="I3" s="3"/>
      <c r="J3" s="3"/>
      <c r="K3" s="3"/>
      <c r="L3" s="3"/>
      <c r="M3" s="3"/>
      <c r="N3" s="3"/>
      <c r="O3" s="3"/>
      <c r="P3" s="3"/>
      <c r="Q3" s="3"/>
      <c r="R3" s="3"/>
      <c r="S3" s="3"/>
      <c r="T3" s="3"/>
      <c r="U3" s="3"/>
      <c r="V3" s="3"/>
      <c r="W3" s="3"/>
      <c r="X3" s="3"/>
      <c r="Y3" s="3"/>
      <c r="Z3" s="3"/>
      <c r="AA3" s="3"/>
      <c r="AB3" s="3"/>
      <c r="AC3" s="3"/>
    </row>
    <row r="4" ht="12.75" customHeight="1">
      <c r="A4" s="1"/>
      <c r="B4" s="3"/>
      <c r="C4" s="3"/>
      <c r="D4" s="3"/>
      <c r="E4" s="3"/>
      <c r="F4" s="3"/>
      <c r="G4" s="3"/>
      <c r="H4" s="3"/>
      <c r="I4" s="3"/>
      <c r="J4" s="3"/>
      <c r="K4" s="3"/>
      <c r="L4" s="3"/>
      <c r="M4" s="3"/>
      <c r="N4" s="3"/>
      <c r="O4" s="3"/>
      <c r="P4" s="3"/>
      <c r="Q4" s="3"/>
      <c r="R4" s="3"/>
      <c r="S4" s="3"/>
      <c r="T4" s="3"/>
      <c r="U4" s="3"/>
      <c r="V4" s="3"/>
      <c r="W4" s="3"/>
      <c r="X4" s="3"/>
      <c r="Y4" s="3"/>
      <c r="Z4" s="3"/>
      <c r="AA4" s="3"/>
      <c r="AB4" s="3"/>
      <c r="AC4" s="3"/>
    </row>
    <row r="5" ht="12.75" customHeight="1">
      <c r="A5" s="5" t="s">
        <v>1</v>
      </c>
      <c r="B5" s="3"/>
      <c r="C5" s="3"/>
      <c r="D5" s="3"/>
      <c r="E5" s="3"/>
      <c r="F5" s="3"/>
      <c r="G5" s="3"/>
      <c r="H5" s="3"/>
      <c r="I5" s="3"/>
      <c r="J5" s="3"/>
      <c r="K5" s="3"/>
      <c r="L5" s="3"/>
      <c r="M5" s="3"/>
      <c r="N5" s="3"/>
      <c r="O5" s="3"/>
      <c r="P5" s="3"/>
      <c r="Q5" s="3"/>
      <c r="R5" s="3"/>
      <c r="S5" s="3"/>
      <c r="T5" s="3"/>
      <c r="U5" s="3"/>
      <c r="V5" s="3"/>
      <c r="W5" s="3"/>
      <c r="X5" s="3"/>
      <c r="Y5" s="3"/>
      <c r="Z5" s="3"/>
      <c r="AA5" s="3"/>
      <c r="AB5" s="3"/>
      <c r="AC5" s="3"/>
    </row>
    <row r="6" ht="12.75" customHeight="1">
      <c r="A6" s="3"/>
      <c r="B6" s="6">
        <v>44043.0</v>
      </c>
      <c r="C6" s="6">
        <v>44073.0</v>
      </c>
      <c r="D6" s="6">
        <v>44103.0</v>
      </c>
      <c r="E6" s="6">
        <v>44133.0</v>
      </c>
      <c r="F6" s="6">
        <v>44163.0</v>
      </c>
      <c r="G6" s="6">
        <v>44193.0</v>
      </c>
      <c r="H6" s="6">
        <v>44223.0</v>
      </c>
      <c r="I6" s="6">
        <v>44253.0</v>
      </c>
      <c r="J6" s="6">
        <v>44283.0</v>
      </c>
      <c r="K6" s="6">
        <v>44313.0</v>
      </c>
      <c r="L6" s="6">
        <v>44343.0</v>
      </c>
      <c r="M6" s="6">
        <v>44373.0</v>
      </c>
      <c r="N6" s="6" t="s">
        <v>6</v>
      </c>
      <c r="O6" s="3"/>
      <c r="P6" s="3"/>
      <c r="Q6" s="3"/>
      <c r="R6" s="3"/>
      <c r="S6" s="3"/>
      <c r="T6" s="3"/>
      <c r="U6" s="3"/>
      <c r="V6" s="3"/>
      <c r="W6" s="3"/>
      <c r="X6" s="3"/>
      <c r="Y6" s="3"/>
      <c r="Z6" s="3"/>
      <c r="AA6" s="3" t="s">
        <v>7</v>
      </c>
      <c r="AB6" s="7" t="s">
        <v>8</v>
      </c>
      <c r="AC6" s="3"/>
    </row>
    <row r="7" ht="12.75" customHeight="1">
      <c r="A7" s="8" t="s">
        <v>9</v>
      </c>
      <c r="B7" s="9">
        <f>'Membership Dues Allocation '!C7</f>
        <v>266</v>
      </c>
      <c r="C7" s="9">
        <f>'Membership Dues Allocation '!D7</f>
        <v>1336</v>
      </c>
      <c r="D7" s="9">
        <f>'Membership Dues Allocation '!E7</f>
        <v>11846</v>
      </c>
      <c r="E7" s="9">
        <f>'Membership Dues Allocation '!F7</f>
        <v>4246</v>
      </c>
      <c r="F7" s="9">
        <f>'Membership Dues Allocation '!G7</f>
        <v>751</v>
      </c>
      <c r="G7" s="9">
        <f>'Membership Dues Allocation '!H7</f>
        <v>353</v>
      </c>
      <c r="H7" s="9">
        <f>'Membership Dues Allocation '!I7</f>
        <v>465</v>
      </c>
      <c r="I7" s="9">
        <f>'Membership Dues Allocation '!J7</f>
        <v>1652</v>
      </c>
      <c r="J7" s="9">
        <f>'Membership Dues Allocation '!K7</f>
        <v>13146</v>
      </c>
      <c r="K7" s="9">
        <f>'Membership Dues Allocation '!L7</f>
        <v>4712</v>
      </c>
      <c r="L7" s="9">
        <f>'Membership Dues Allocation '!M7</f>
        <v>1359</v>
      </c>
      <c r="M7" s="9">
        <f>'Membership Dues Allocation '!N7</f>
        <v>1343</v>
      </c>
      <c r="N7" s="9">
        <f t="shared" ref="N7:N12" si="1">SUM(B7:M7)</f>
        <v>41475</v>
      </c>
      <c r="O7" s="3"/>
      <c r="P7" s="3"/>
      <c r="Q7" s="3"/>
      <c r="R7" s="3"/>
      <c r="S7" s="3"/>
      <c r="T7" s="3"/>
      <c r="U7" s="3"/>
      <c r="V7" s="3"/>
      <c r="W7" s="3"/>
      <c r="X7" s="3"/>
      <c r="Y7" s="3"/>
      <c r="Z7" s="3"/>
      <c r="AA7" s="10" t="s">
        <v>10</v>
      </c>
      <c r="AB7" s="3" t="s">
        <v>3</v>
      </c>
      <c r="AC7" s="3"/>
    </row>
    <row r="8" ht="12.75" customHeight="1">
      <c r="A8" s="8" t="s">
        <v>11</v>
      </c>
      <c r="B8" s="9">
        <f>Conferences!C24</f>
        <v>0</v>
      </c>
      <c r="C8" s="9">
        <f>Conferences!D24</f>
        <v>0</v>
      </c>
      <c r="D8" s="9">
        <f>Conferences!E24</f>
        <v>0</v>
      </c>
      <c r="E8" s="9">
        <f>Conferences!F24</f>
        <v>0</v>
      </c>
      <c r="F8" s="9">
        <f>Conferences!G24</f>
        <v>0</v>
      </c>
      <c r="G8" s="9">
        <f>Conferences!H24</f>
        <v>0</v>
      </c>
      <c r="H8" s="9">
        <f>Conferences!I24</f>
        <v>0</v>
      </c>
      <c r="I8" s="9">
        <f>Conferences!J24</f>
        <v>0</v>
      </c>
      <c r="J8" s="9">
        <f>Conferences!K24</f>
        <v>0</v>
      </c>
      <c r="K8" s="9">
        <f>Conferences!L24</f>
        <v>0</v>
      </c>
      <c r="L8" s="9">
        <f>Conferences!M24</f>
        <v>0</v>
      </c>
      <c r="M8" s="9">
        <f>Conferences!N24</f>
        <v>0</v>
      </c>
      <c r="N8" s="9">
        <f t="shared" si="1"/>
        <v>0</v>
      </c>
      <c r="O8" s="3"/>
      <c r="P8" s="3"/>
      <c r="Q8" s="3"/>
      <c r="R8" s="3"/>
      <c r="S8" s="3"/>
      <c r="T8" s="3"/>
      <c r="U8" s="3"/>
      <c r="V8" s="3"/>
      <c r="W8" s="3"/>
      <c r="X8" s="3"/>
      <c r="Y8" s="3"/>
      <c r="Z8" s="3"/>
      <c r="AA8" s="3">
        <v>1.0</v>
      </c>
      <c r="AB8" s="3" t="s">
        <v>12</v>
      </c>
      <c r="AC8" s="3"/>
    </row>
    <row r="9" ht="12.75" customHeight="1">
      <c r="A9" s="8" t="s">
        <v>13</v>
      </c>
      <c r="B9" s="9">
        <f>Fundraising!C20</f>
        <v>0</v>
      </c>
      <c r="C9" s="9">
        <f>Fundraising!D20</f>
        <v>0</v>
      </c>
      <c r="D9" s="9">
        <f>Fundraising!E20</f>
        <v>350</v>
      </c>
      <c r="E9" s="9">
        <f>Fundraising!F20</f>
        <v>0</v>
      </c>
      <c r="F9" s="9">
        <f>Fundraising!G20</f>
        <v>0</v>
      </c>
      <c r="G9" s="9">
        <f>Fundraising!H20</f>
        <v>0</v>
      </c>
      <c r="H9" s="9">
        <f>Fundraising!I20</f>
        <v>0</v>
      </c>
      <c r="I9" s="9">
        <f>Fundraising!J20</f>
        <v>0</v>
      </c>
      <c r="J9" s="9">
        <f>Fundraising!K20</f>
        <v>0</v>
      </c>
      <c r="K9" s="9">
        <f>Fundraising!L20</f>
        <v>0</v>
      </c>
      <c r="L9" s="9">
        <f>Fundraising!M20</f>
        <v>0</v>
      </c>
      <c r="M9" s="9">
        <f>Fundraising!N20</f>
        <v>0</v>
      </c>
      <c r="N9" s="9">
        <f t="shared" si="1"/>
        <v>350</v>
      </c>
      <c r="O9" s="3"/>
      <c r="P9" s="3"/>
      <c r="Q9" s="3"/>
      <c r="R9" s="3"/>
      <c r="S9" s="3"/>
      <c r="T9" s="3"/>
      <c r="U9" s="3"/>
      <c r="V9" s="3"/>
      <c r="W9" s="3"/>
      <c r="X9" s="3"/>
      <c r="Y9" s="3"/>
      <c r="Z9" s="3"/>
      <c r="AA9" s="3">
        <v>2.0</v>
      </c>
      <c r="AB9" s="3" t="s">
        <v>14</v>
      </c>
      <c r="AC9" s="3"/>
    </row>
    <row r="10" ht="12.75" customHeight="1">
      <c r="A10" s="8" t="s">
        <v>15</v>
      </c>
      <c r="B10" s="9">
        <f>'Education and Training'!C24</f>
        <v>0</v>
      </c>
      <c r="C10" s="9">
        <f>'Education and Training'!D24</f>
        <v>0</v>
      </c>
      <c r="D10" s="9">
        <f>'Education and Training'!E24</f>
        <v>0</v>
      </c>
      <c r="E10" s="9">
        <f>'Education and Training'!F24</f>
        <v>0</v>
      </c>
      <c r="F10" s="9">
        <f>'Education and Training'!G24</f>
        <v>0</v>
      </c>
      <c r="G10" s="9">
        <f>'Education and Training'!H24</f>
        <v>0</v>
      </c>
      <c r="H10" s="9">
        <f>'Education and Training'!I24</f>
        <v>0</v>
      </c>
      <c r="I10" s="9">
        <f>'Education and Training'!J24</f>
        <v>0</v>
      </c>
      <c r="J10" s="9">
        <f>'Education and Training'!K24</f>
        <v>0</v>
      </c>
      <c r="K10" s="9">
        <f>'Education and Training'!L24</f>
        <v>0</v>
      </c>
      <c r="L10" s="9">
        <f>'Education and Training'!M24</f>
        <v>0</v>
      </c>
      <c r="M10" s="9">
        <f>'Education and Training'!N24</f>
        <v>0</v>
      </c>
      <c r="N10" s="9">
        <f t="shared" si="1"/>
        <v>0</v>
      </c>
      <c r="O10" s="3"/>
      <c r="P10" s="3"/>
      <c r="Q10" s="3"/>
      <c r="R10" s="3"/>
      <c r="S10" s="3"/>
      <c r="T10" s="3"/>
      <c r="U10" s="3"/>
      <c r="V10" s="3"/>
      <c r="W10" s="3"/>
      <c r="X10" s="3"/>
      <c r="Y10" s="3"/>
      <c r="Z10" s="3"/>
      <c r="AA10" s="3">
        <v>3.0</v>
      </c>
      <c r="AB10" s="3" t="s">
        <v>16</v>
      </c>
      <c r="AC10" s="3"/>
    </row>
    <row r="11" ht="12.75" customHeight="1">
      <c r="A11" s="8" t="s">
        <v>17</v>
      </c>
      <c r="B11" s="9" t="str">
        <f>'District Store'!C8</f>
        <v/>
      </c>
      <c r="C11" s="9" t="str">
        <f>'District Store'!D8</f>
        <v/>
      </c>
      <c r="D11" s="9" t="str">
        <f>'District Store'!E8</f>
        <v/>
      </c>
      <c r="E11" s="9" t="str">
        <f>'District Store'!F8</f>
        <v/>
      </c>
      <c r="F11" s="9" t="str">
        <f>'District Store'!G8</f>
        <v/>
      </c>
      <c r="G11" s="9" t="str">
        <f>'District Store'!H8</f>
        <v/>
      </c>
      <c r="H11" s="9" t="str">
        <f>'District Store'!I8</f>
        <v/>
      </c>
      <c r="I11" s="9" t="str">
        <f>'District Store'!J8</f>
        <v/>
      </c>
      <c r="J11" s="9" t="str">
        <f>'District Store'!K8</f>
        <v/>
      </c>
      <c r="K11" s="9" t="str">
        <f>'District Store'!L8</f>
        <v/>
      </c>
      <c r="L11" s="9" t="str">
        <f>'District Store'!M8</f>
        <v/>
      </c>
      <c r="M11" s="9" t="str">
        <f>'District Store'!N8</f>
        <v/>
      </c>
      <c r="N11" s="9">
        <f t="shared" si="1"/>
        <v>0</v>
      </c>
      <c r="O11" s="3"/>
      <c r="P11" s="3"/>
      <c r="Q11" s="3"/>
      <c r="R11" s="3"/>
      <c r="S11" s="3"/>
      <c r="T11" s="3"/>
      <c r="U11" s="3"/>
      <c r="V11" s="3"/>
      <c r="W11" s="3"/>
      <c r="X11" s="3"/>
      <c r="Y11" s="3"/>
      <c r="Z11" s="3"/>
      <c r="AA11" s="3">
        <v>4.0</v>
      </c>
      <c r="AB11" s="3" t="s">
        <v>18</v>
      </c>
      <c r="AC11" s="3"/>
    </row>
    <row r="12" ht="12.75" customHeight="1">
      <c r="A12" s="8" t="s">
        <v>19</v>
      </c>
      <c r="B12" s="9">
        <f>'Speech Contest'!C17</f>
        <v>0</v>
      </c>
      <c r="C12" s="9">
        <f>'Speech Contest'!D17</f>
        <v>0</v>
      </c>
      <c r="D12" s="9">
        <f>'Speech Contest'!E17</f>
        <v>0</v>
      </c>
      <c r="E12" s="9">
        <f>'Speech Contest'!F17</f>
        <v>0</v>
      </c>
      <c r="F12" s="9">
        <f>'Speech Contest'!G17</f>
        <v>0</v>
      </c>
      <c r="G12" s="9">
        <f>'Speech Contest'!H17</f>
        <v>0</v>
      </c>
      <c r="H12" s="9">
        <f>'Speech Contest'!I17</f>
        <v>0</v>
      </c>
      <c r="I12" s="9">
        <f>'Speech Contest'!J17</f>
        <v>0</v>
      </c>
      <c r="J12" s="9">
        <f>'Speech Contest'!K17</f>
        <v>0</v>
      </c>
      <c r="K12" s="9">
        <f>'Speech Contest'!L17</f>
        <v>0</v>
      </c>
      <c r="L12" s="9">
        <f>'Speech Contest'!M17</f>
        <v>0</v>
      </c>
      <c r="M12" s="9">
        <f>'Speech Contest'!N17</f>
        <v>0</v>
      </c>
      <c r="N12" s="9">
        <f t="shared" si="1"/>
        <v>0</v>
      </c>
      <c r="O12" s="3"/>
      <c r="P12" s="3"/>
      <c r="Q12" s="3"/>
      <c r="R12" s="3"/>
      <c r="S12" s="3"/>
      <c r="T12" s="3"/>
      <c r="U12" s="3"/>
      <c r="V12" s="3"/>
      <c r="W12" s="3"/>
      <c r="X12" s="3"/>
      <c r="Y12" s="3"/>
      <c r="Z12" s="3"/>
      <c r="AA12" s="3">
        <v>5.0</v>
      </c>
      <c r="AB12" s="3" t="s">
        <v>20</v>
      </c>
      <c r="AC12" s="3"/>
    </row>
    <row r="13" ht="12.75" customHeight="1">
      <c r="A13" s="11" t="s">
        <v>21</v>
      </c>
      <c r="B13" s="12">
        <f t="shared" ref="B13:N13" si="2">SUM(B7:B12)</f>
        <v>266</v>
      </c>
      <c r="C13" s="12">
        <f t="shared" si="2"/>
        <v>1336</v>
      </c>
      <c r="D13" s="12">
        <f t="shared" si="2"/>
        <v>12196</v>
      </c>
      <c r="E13" s="12">
        <f t="shared" si="2"/>
        <v>4246</v>
      </c>
      <c r="F13" s="12">
        <f t="shared" si="2"/>
        <v>751</v>
      </c>
      <c r="G13" s="12">
        <f t="shared" si="2"/>
        <v>353</v>
      </c>
      <c r="H13" s="12">
        <f t="shared" si="2"/>
        <v>465</v>
      </c>
      <c r="I13" s="12">
        <f t="shared" si="2"/>
        <v>1652</v>
      </c>
      <c r="J13" s="12">
        <f t="shared" si="2"/>
        <v>13146</v>
      </c>
      <c r="K13" s="12">
        <f t="shared" si="2"/>
        <v>4712</v>
      </c>
      <c r="L13" s="12">
        <f t="shared" si="2"/>
        <v>1359</v>
      </c>
      <c r="M13" s="12">
        <f t="shared" si="2"/>
        <v>1343</v>
      </c>
      <c r="N13" s="12">
        <f t="shared" si="2"/>
        <v>41825</v>
      </c>
      <c r="O13" s="3"/>
      <c r="P13" s="3"/>
      <c r="Q13" s="3"/>
      <c r="R13" s="3"/>
      <c r="S13" s="3"/>
      <c r="T13" s="3"/>
      <c r="U13" s="3"/>
      <c r="V13" s="3"/>
      <c r="W13" s="3"/>
      <c r="X13" s="3"/>
      <c r="Y13" s="3"/>
      <c r="Z13" s="3"/>
      <c r="AA13" s="3">
        <v>6.0</v>
      </c>
      <c r="AB13" s="3" t="s">
        <v>22</v>
      </c>
      <c r="AC13" s="3"/>
    </row>
    <row r="14" ht="12.75" customHeight="1">
      <c r="A14" s="8"/>
      <c r="B14" s="9"/>
      <c r="C14" s="9"/>
      <c r="D14" s="9"/>
      <c r="E14" s="9"/>
      <c r="F14" s="9"/>
      <c r="G14" s="9"/>
      <c r="H14" s="9"/>
      <c r="I14" s="9"/>
      <c r="J14" s="9"/>
      <c r="K14" s="9"/>
      <c r="L14" s="9"/>
      <c r="M14" s="9"/>
      <c r="N14" s="9"/>
      <c r="O14" s="3"/>
      <c r="P14" s="3"/>
      <c r="Q14" s="3"/>
      <c r="R14" s="3"/>
      <c r="S14" s="3"/>
      <c r="T14" s="3"/>
      <c r="U14" s="3"/>
      <c r="V14" s="3"/>
      <c r="W14" s="3"/>
      <c r="X14" s="3"/>
      <c r="Y14" s="3"/>
      <c r="Z14" s="3"/>
      <c r="AA14" s="3">
        <v>7.0</v>
      </c>
      <c r="AB14" s="3" t="s">
        <v>23</v>
      </c>
      <c r="AC14" s="3"/>
    </row>
    <row r="15" ht="12.75" customHeight="1">
      <c r="A15" s="8" t="s">
        <v>24</v>
      </c>
      <c r="B15" s="9">
        <f>Conferences!C48</f>
        <v>0</v>
      </c>
      <c r="C15" s="9">
        <f>Conferences!D48</f>
        <v>0</v>
      </c>
      <c r="D15" s="9">
        <f>Conferences!E48</f>
        <v>0</v>
      </c>
      <c r="E15" s="9">
        <f>Conferences!F48</f>
        <v>0</v>
      </c>
      <c r="F15" s="9">
        <f>Conferences!G48</f>
        <v>0</v>
      </c>
      <c r="G15" s="9">
        <f>Conferences!H48</f>
        <v>0</v>
      </c>
      <c r="H15" s="9">
        <f>Conferences!I48</f>
        <v>0</v>
      </c>
      <c r="I15" s="9">
        <f>Conferences!J48</f>
        <v>0</v>
      </c>
      <c r="J15" s="9">
        <f>Conferences!K48</f>
        <v>0</v>
      </c>
      <c r="K15" s="9">
        <f>Conferences!L48</f>
        <v>0</v>
      </c>
      <c r="L15" s="9">
        <f>Conferences!M48</f>
        <v>0</v>
      </c>
      <c r="M15" s="9">
        <f>Conferences!N48</f>
        <v>0</v>
      </c>
      <c r="N15" s="9">
        <f t="shared" ref="N15:N27" si="3">SUM(B15:M15)</f>
        <v>0</v>
      </c>
      <c r="O15" s="3"/>
      <c r="P15" s="3"/>
      <c r="Q15" s="3"/>
      <c r="R15" s="3"/>
      <c r="S15" s="3"/>
      <c r="T15" s="3"/>
      <c r="U15" s="3"/>
      <c r="V15" s="3"/>
      <c r="W15" s="3"/>
      <c r="X15" s="3"/>
      <c r="Y15" s="3"/>
      <c r="Z15" s="3"/>
      <c r="AA15" s="3">
        <v>8.0</v>
      </c>
      <c r="AB15" s="3" t="s">
        <v>25</v>
      </c>
      <c r="AC15" s="3"/>
    </row>
    <row r="16" ht="12.75" customHeight="1">
      <c r="A16" s="8" t="s">
        <v>26</v>
      </c>
      <c r="B16" s="9">
        <f>Fundraising!C36</f>
        <v>0</v>
      </c>
      <c r="C16" s="9">
        <f>Fundraising!D36</f>
        <v>0</v>
      </c>
      <c r="D16" s="9">
        <f>Fundraising!E36</f>
        <v>0</v>
      </c>
      <c r="E16" s="9">
        <f>Fundraising!F36</f>
        <v>0</v>
      </c>
      <c r="F16" s="9">
        <f>Fundraising!G36</f>
        <v>0</v>
      </c>
      <c r="G16" s="9">
        <f>Fundraising!H36</f>
        <v>0</v>
      </c>
      <c r="H16" s="9">
        <f>Fundraising!I36</f>
        <v>0</v>
      </c>
      <c r="I16" s="9">
        <f>Fundraising!J36</f>
        <v>0</v>
      </c>
      <c r="J16" s="9">
        <f>Fundraising!K36</f>
        <v>0</v>
      </c>
      <c r="K16" s="9">
        <f>Fundraising!L36</f>
        <v>0</v>
      </c>
      <c r="L16" s="9">
        <f>Fundraising!M36</f>
        <v>0</v>
      </c>
      <c r="M16" s="9">
        <f>Fundraising!N36</f>
        <v>0</v>
      </c>
      <c r="N16" s="9">
        <f t="shared" si="3"/>
        <v>0</v>
      </c>
      <c r="O16" s="3"/>
      <c r="P16" s="3"/>
      <c r="Q16" s="3"/>
      <c r="R16" s="3"/>
      <c r="S16" s="3"/>
      <c r="T16" s="3"/>
      <c r="U16" s="3"/>
      <c r="V16" s="3"/>
      <c r="W16" s="3"/>
      <c r="X16" s="3"/>
      <c r="Y16" s="3"/>
      <c r="Z16" s="3"/>
      <c r="AA16" s="3">
        <v>9.0</v>
      </c>
      <c r="AB16" s="3" t="s">
        <v>27</v>
      </c>
      <c r="AC16" s="3"/>
    </row>
    <row r="17" ht="12.75" customHeight="1">
      <c r="A17" s="8" t="s">
        <v>28</v>
      </c>
      <c r="B17" s="9" t="str">
        <f>'District Store'!C10</f>
        <v/>
      </c>
      <c r="C17" s="9" t="str">
        <f>'District Store'!D10</f>
        <v/>
      </c>
      <c r="D17" s="9" t="str">
        <f>'District Store'!E10</f>
        <v/>
      </c>
      <c r="E17" s="9" t="str">
        <f>'District Store'!F10</f>
        <v/>
      </c>
      <c r="F17" s="9" t="str">
        <f>'District Store'!G10</f>
        <v/>
      </c>
      <c r="G17" s="9" t="str">
        <f>'District Store'!H10</f>
        <v/>
      </c>
      <c r="H17" s="9" t="str">
        <f>'District Store'!I10</f>
        <v/>
      </c>
      <c r="I17" s="9" t="str">
        <f>'District Store'!J10</f>
        <v/>
      </c>
      <c r="J17" s="9" t="str">
        <f>'District Store'!K10</f>
        <v/>
      </c>
      <c r="K17" s="9" t="str">
        <f>'District Store'!L10</f>
        <v/>
      </c>
      <c r="L17" s="9" t="str">
        <f>'District Store'!M10</f>
        <v/>
      </c>
      <c r="M17" s="9" t="str">
        <f>'District Store'!N10</f>
        <v/>
      </c>
      <c r="N17" s="9">
        <f t="shared" si="3"/>
        <v>0</v>
      </c>
      <c r="O17" s="3"/>
      <c r="P17" s="3"/>
      <c r="Q17" s="3"/>
      <c r="R17" s="3"/>
      <c r="S17" s="3"/>
      <c r="T17" s="3"/>
      <c r="U17" s="3"/>
      <c r="V17" s="3"/>
      <c r="W17" s="3"/>
      <c r="X17" s="3"/>
      <c r="Y17" s="3"/>
      <c r="Z17" s="3"/>
      <c r="AA17" s="3">
        <v>10.0</v>
      </c>
      <c r="AB17" s="3" t="s">
        <v>29</v>
      </c>
      <c r="AC17" s="3"/>
    </row>
    <row r="18" ht="12.75" customHeight="1">
      <c r="A18" s="8" t="s">
        <v>30</v>
      </c>
      <c r="B18" s="9">
        <f>'Marketing Outside Toastmasters'!C23</f>
        <v>0</v>
      </c>
      <c r="C18" s="9">
        <f>'Marketing Outside Toastmasters'!D23</f>
        <v>0</v>
      </c>
      <c r="D18" s="9">
        <f>'Marketing Outside Toastmasters'!E23</f>
        <v>375</v>
      </c>
      <c r="E18" s="9">
        <f>'Marketing Outside Toastmasters'!F23</f>
        <v>375</v>
      </c>
      <c r="F18" s="9">
        <f>'Marketing Outside Toastmasters'!G23</f>
        <v>375</v>
      </c>
      <c r="G18" s="9">
        <f>'Marketing Outside Toastmasters'!H23</f>
        <v>375</v>
      </c>
      <c r="H18" s="9">
        <f>'Marketing Outside Toastmasters'!I23</f>
        <v>600</v>
      </c>
      <c r="I18" s="9">
        <f>'Marketing Outside Toastmasters'!J23</f>
        <v>400</v>
      </c>
      <c r="J18" s="9">
        <f>'Marketing Outside Toastmasters'!K23</f>
        <v>375</v>
      </c>
      <c r="K18" s="9">
        <f>'Marketing Outside Toastmasters'!L23</f>
        <v>375</v>
      </c>
      <c r="L18" s="9">
        <f>'Marketing Outside Toastmasters'!M23</f>
        <v>375</v>
      </c>
      <c r="M18" s="9">
        <f>'Marketing Outside Toastmasters'!N23</f>
        <v>375</v>
      </c>
      <c r="N18" s="9">
        <f t="shared" si="3"/>
        <v>4000</v>
      </c>
      <c r="O18" s="3"/>
      <c r="P18" s="3"/>
      <c r="Q18" s="3"/>
      <c r="R18" s="3"/>
      <c r="S18" s="3"/>
      <c r="T18" s="3"/>
      <c r="U18" s="3"/>
      <c r="V18" s="3"/>
      <c r="W18" s="3"/>
      <c r="X18" s="3"/>
      <c r="Y18" s="3"/>
      <c r="Z18" s="3"/>
      <c r="AA18" s="3">
        <v>11.0</v>
      </c>
      <c r="AB18" s="3" t="s">
        <v>31</v>
      </c>
      <c r="AC18" s="3"/>
    </row>
    <row r="19" ht="12.75" customHeight="1">
      <c r="A19" s="8" t="s">
        <v>32</v>
      </c>
      <c r="B19" s="9">
        <f>Recognition!C75</f>
        <v>300</v>
      </c>
      <c r="C19" s="9">
        <f>Recognition!D75</f>
        <v>1545</v>
      </c>
      <c r="D19" s="9">
        <f>Recognition!E75</f>
        <v>442</v>
      </c>
      <c r="E19" s="9">
        <f>Recognition!F75</f>
        <v>1445</v>
      </c>
      <c r="F19" s="9">
        <f>Recognition!G75</f>
        <v>100</v>
      </c>
      <c r="G19" s="9">
        <f>Recognition!H75</f>
        <v>200</v>
      </c>
      <c r="H19" s="9">
        <f>Recognition!I75</f>
        <v>100</v>
      </c>
      <c r="I19" s="9">
        <f>Recognition!J75</f>
        <v>1690</v>
      </c>
      <c r="J19" s="9">
        <f>Recognition!K75</f>
        <v>100</v>
      </c>
      <c r="K19" s="9">
        <f>Recognition!L75</f>
        <v>475</v>
      </c>
      <c r="L19" s="9">
        <f>Recognition!M75</f>
        <v>800</v>
      </c>
      <c r="M19" s="9">
        <f>Recognition!N75</f>
        <v>1080</v>
      </c>
      <c r="N19" s="9">
        <f t="shared" si="3"/>
        <v>8277</v>
      </c>
      <c r="O19" s="3"/>
      <c r="P19" s="3"/>
      <c r="Q19" s="3"/>
      <c r="R19" s="3"/>
      <c r="S19" s="3"/>
      <c r="T19" s="3"/>
      <c r="U19" s="3"/>
      <c r="V19" s="3"/>
      <c r="W19" s="3"/>
      <c r="X19" s="3"/>
      <c r="Y19" s="3"/>
      <c r="Z19" s="3"/>
      <c r="AA19" s="3">
        <v>12.0</v>
      </c>
      <c r="AB19" s="3" t="s">
        <v>33</v>
      </c>
      <c r="AC19" s="3"/>
    </row>
    <row r="20" ht="12.75" customHeight="1">
      <c r="A20" s="8" t="s">
        <v>34</v>
      </c>
      <c r="B20" s="9">
        <f>'Club Growth'!C88</f>
        <v>50</v>
      </c>
      <c r="C20" s="9">
        <f>'Club Growth'!D88</f>
        <v>50</v>
      </c>
      <c r="D20" s="9">
        <f>'Club Growth'!E88</f>
        <v>500</v>
      </c>
      <c r="E20" s="9">
        <f>'Club Growth'!F88</f>
        <v>600</v>
      </c>
      <c r="F20" s="9">
        <f>'Club Growth'!G88</f>
        <v>600</v>
      </c>
      <c r="G20" s="9">
        <f>'Club Growth'!H88</f>
        <v>350</v>
      </c>
      <c r="H20" s="9">
        <f>'Club Growth'!I88</f>
        <v>600</v>
      </c>
      <c r="I20" s="9">
        <f>'Club Growth'!J88</f>
        <v>500</v>
      </c>
      <c r="J20" s="9">
        <f>'Club Growth'!K88</f>
        <v>1070</v>
      </c>
      <c r="K20" s="9">
        <f>'Club Growth'!L88</f>
        <v>550</v>
      </c>
      <c r="L20" s="9">
        <f>'Club Growth'!M88</f>
        <v>600</v>
      </c>
      <c r="M20" s="9">
        <f>'Club Growth'!N88</f>
        <v>750</v>
      </c>
      <c r="N20" s="9">
        <f t="shared" si="3"/>
        <v>6220</v>
      </c>
      <c r="O20" s="3"/>
      <c r="P20" s="3"/>
      <c r="Q20" s="3"/>
      <c r="R20" s="3"/>
      <c r="S20" s="3"/>
      <c r="T20" s="3"/>
      <c r="U20" s="3"/>
      <c r="V20" s="3"/>
      <c r="W20" s="3"/>
      <c r="X20" s="3"/>
      <c r="Y20" s="3"/>
      <c r="Z20" s="3"/>
      <c r="AA20" s="3">
        <v>13.0</v>
      </c>
      <c r="AB20" s="13" t="s">
        <v>35</v>
      </c>
      <c r="AC20" s="3"/>
    </row>
    <row r="21" ht="12.75" customHeight="1">
      <c r="A21" s="8" t="s">
        <v>36</v>
      </c>
      <c r="B21" s="9">
        <f>'Public Relations'!C29</f>
        <v>0</v>
      </c>
      <c r="C21" s="9">
        <f>'Public Relations'!D29</f>
        <v>0</v>
      </c>
      <c r="D21" s="9">
        <f>'Public Relations'!E29</f>
        <v>75</v>
      </c>
      <c r="E21" s="9">
        <f>'Public Relations'!F29</f>
        <v>1225</v>
      </c>
      <c r="F21" s="9">
        <f>'Public Relations'!G29</f>
        <v>275</v>
      </c>
      <c r="G21" s="9">
        <f>'Public Relations'!H29</f>
        <v>125</v>
      </c>
      <c r="H21" s="9">
        <f>'Public Relations'!I29</f>
        <v>675</v>
      </c>
      <c r="I21" s="9">
        <f>'Public Relations'!J29</f>
        <v>675</v>
      </c>
      <c r="J21" s="9">
        <f>'Public Relations'!K29</f>
        <v>275</v>
      </c>
      <c r="K21" s="9">
        <f>'Public Relations'!L29</f>
        <v>275</v>
      </c>
      <c r="L21" s="9">
        <f>'Public Relations'!M29</f>
        <v>275</v>
      </c>
      <c r="M21" s="9">
        <f>'Public Relations'!N29</f>
        <v>275</v>
      </c>
      <c r="N21" s="9">
        <f t="shared" si="3"/>
        <v>4150</v>
      </c>
      <c r="O21" s="3"/>
      <c r="P21" s="3"/>
      <c r="Q21" s="3"/>
      <c r="R21" s="3"/>
      <c r="S21" s="3"/>
      <c r="T21" s="3"/>
      <c r="U21" s="3"/>
      <c r="V21" s="3"/>
      <c r="W21" s="3"/>
      <c r="X21" s="3"/>
      <c r="Y21" s="3"/>
      <c r="Z21" s="3"/>
      <c r="AA21" s="3">
        <v>14.0</v>
      </c>
      <c r="AB21" s="3" t="s">
        <v>37</v>
      </c>
      <c r="AC21" s="3"/>
    </row>
    <row r="22" ht="12.75" customHeight="1">
      <c r="A22" s="14" t="s">
        <v>38</v>
      </c>
      <c r="B22" s="15">
        <f>'Education and Training'!C94</f>
        <v>314</v>
      </c>
      <c r="C22" s="15">
        <f>'Education and Training'!D94</f>
        <v>20</v>
      </c>
      <c r="D22" s="15">
        <f>'Education and Training'!E94</f>
        <v>620</v>
      </c>
      <c r="E22" s="15">
        <f>'Education and Training'!F94</f>
        <v>170</v>
      </c>
      <c r="F22" s="15">
        <f>'Education and Training'!G94</f>
        <v>170</v>
      </c>
      <c r="G22" s="15">
        <f>'Education and Training'!H94</f>
        <v>170</v>
      </c>
      <c r="H22" s="15">
        <f>'Education and Training'!I94</f>
        <v>1470</v>
      </c>
      <c r="I22" s="15">
        <f>'Education and Training'!J94</f>
        <v>170</v>
      </c>
      <c r="J22" s="15">
        <f>'Education and Training'!K94</f>
        <v>170</v>
      </c>
      <c r="K22" s="15">
        <f>'Education and Training'!L94</f>
        <v>2720</v>
      </c>
      <c r="L22" s="15">
        <f>'Education and Training'!M94</f>
        <v>120</v>
      </c>
      <c r="M22" s="15">
        <f>'Education and Training'!N94</f>
        <v>120</v>
      </c>
      <c r="N22" s="15">
        <f t="shared" si="3"/>
        <v>6234</v>
      </c>
      <c r="O22" s="13"/>
      <c r="P22" s="13"/>
      <c r="Q22" s="13"/>
      <c r="R22" s="13"/>
      <c r="S22" s="13"/>
      <c r="T22" s="13"/>
      <c r="U22" s="13"/>
      <c r="V22" s="13"/>
      <c r="W22" s="13"/>
      <c r="X22" s="13"/>
      <c r="Y22" s="13"/>
      <c r="Z22" s="13"/>
      <c r="AA22" s="13">
        <v>15.0</v>
      </c>
      <c r="AB22" s="3" t="s">
        <v>39</v>
      </c>
      <c r="AC22" s="13"/>
    </row>
    <row r="23" ht="12.75" customHeight="1">
      <c r="A23" s="8" t="s">
        <v>40</v>
      </c>
      <c r="B23" s="9">
        <f>'Speech Contest'!C56</f>
        <v>0</v>
      </c>
      <c r="C23" s="9">
        <f>'Speech Contest'!D56</f>
        <v>0</v>
      </c>
      <c r="D23" s="9">
        <f>'Speech Contest'!E56</f>
        <v>0</v>
      </c>
      <c r="E23" s="9">
        <f>'Speech Contest'!F56</f>
        <v>0</v>
      </c>
      <c r="F23" s="9">
        <f>'Speech Contest'!G56</f>
        <v>0</v>
      </c>
      <c r="G23" s="9">
        <f>'Speech Contest'!H56</f>
        <v>2075</v>
      </c>
      <c r="H23" s="9">
        <f>'Speech Contest'!I56</f>
        <v>0</v>
      </c>
      <c r="I23" s="9">
        <f>'Speech Contest'!J56</f>
        <v>0</v>
      </c>
      <c r="J23" s="9">
        <f>'Speech Contest'!K56</f>
        <v>0</v>
      </c>
      <c r="K23" s="9">
        <f>'Speech Contest'!L56</f>
        <v>0</v>
      </c>
      <c r="L23" s="9">
        <f>'Speech Contest'!M56</f>
        <v>0</v>
      </c>
      <c r="M23" s="9">
        <f>'Speech Contest'!N56</f>
        <v>0</v>
      </c>
      <c r="N23" s="9">
        <f t="shared" si="3"/>
        <v>2075</v>
      </c>
      <c r="O23" s="3"/>
      <c r="P23" s="3"/>
      <c r="Q23" s="3"/>
      <c r="R23" s="3"/>
      <c r="S23" s="3"/>
      <c r="T23" s="3"/>
      <c r="U23" s="3"/>
      <c r="V23" s="3"/>
      <c r="W23" s="3"/>
      <c r="X23" s="3"/>
      <c r="Y23" s="3"/>
      <c r="Z23" s="3"/>
      <c r="AA23" s="3">
        <v>16.0</v>
      </c>
      <c r="AB23" s="3" t="s">
        <v>41</v>
      </c>
      <c r="AC23" s="3"/>
    </row>
    <row r="24" ht="12.75" customHeight="1">
      <c r="A24" s="8" t="s">
        <v>42</v>
      </c>
      <c r="B24" s="9">
        <f>Administration!C37</f>
        <v>191.95</v>
      </c>
      <c r="C24" s="9">
        <f>Administration!D37</f>
        <v>1850.95</v>
      </c>
      <c r="D24" s="9">
        <f>Administration!E37</f>
        <v>191.95</v>
      </c>
      <c r="E24" s="9">
        <f>Administration!F37</f>
        <v>191.95</v>
      </c>
      <c r="F24" s="9">
        <f>Administration!G37</f>
        <v>191.95</v>
      </c>
      <c r="G24" s="9">
        <f>Administration!H37</f>
        <v>191.95</v>
      </c>
      <c r="H24" s="9">
        <f>Administration!I37</f>
        <v>191.95</v>
      </c>
      <c r="I24" s="9">
        <f>Administration!J37</f>
        <v>191.95</v>
      </c>
      <c r="J24" s="9">
        <f>Administration!K37</f>
        <v>371.95</v>
      </c>
      <c r="K24" s="9">
        <f>Administration!L37</f>
        <v>191.95</v>
      </c>
      <c r="L24" s="9">
        <f>Administration!M37</f>
        <v>191.95</v>
      </c>
      <c r="M24" s="9">
        <f>Administration!N37</f>
        <v>191.95</v>
      </c>
      <c r="N24" s="9">
        <f t="shared" si="3"/>
        <v>4142.4</v>
      </c>
      <c r="O24" s="3"/>
      <c r="P24" s="3"/>
      <c r="Q24" s="3"/>
      <c r="R24" s="3"/>
      <c r="S24" s="3"/>
      <c r="T24" s="3"/>
      <c r="U24" s="3"/>
      <c r="V24" s="3"/>
      <c r="W24" s="3"/>
      <c r="X24" s="3"/>
      <c r="Y24" s="3"/>
      <c r="Z24" s="3"/>
      <c r="AA24" s="3">
        <v>17.0</v>
      </c>
      <c r="AB24" s="3" t="s">
        <v>43</v>
      </c>
      <c r="AC24" s="3"/>
    </row>
    <row r="25" ht="12.75" customHeight="1">
      <c r="A25" s="8" t="s">
        <v>44</v>
      </c>
      <c r="B25" s="9">
        <f>'Food and Meals'!C75</f>
        <v>0</v>
      </c>
      <c r="C25" s="9">
        <f>'Food and Meals'!D75</f>
        <v>0</v>
      </c>
      <c r="D25" s="9">
        <f>'Food and Meals'!E75</f>
        <v>0</v>
      </c>
      <c r="E25" s="9">
        <f>'Food and Meals'!F75</f>
        <v>0</v>
      </c>
      <c r="F25" s="9">
        <f>'Food and Meals'!G75</f>
        <v>0</v>
      </c>
      <c r="G25" s="9">
        <f>'Food and Meals'!H75</f>
        <v>0</v>
      </c>
      <c r="H25" s="9">
        <f>'Food and Meals'!I75</f>
        <v>270</v>
      </c>
      <c r="I25" s="9">
        <f>'Food and Meals'!J75</f>
        <v>0</v>
      </c>
      <c r="J25" s="9">
        <f>'Food and Meals'!K75</f>
        <v>0</v>
      </c>
      <c r="K25" s="9">
        <f>'Food and Meals'!L75</f>
        <v>0</v>
      </c>
      <c r="L25" s="9">
        <f>'Food and Meals'!M75</f>
        <v>0</v>
      </c>
      <c r="M25" s="9">
        <f>'Food and Meals'!N75</f>
        <v>0</v>
      </c>
      <c r="N25" s="9">
        <f t="shared" si="3"/>
        <v>270</v>
      </c>
      <c r="O25" s="3"/>
      <c r="P25" s="3"/>
      <c r="Q25" s="3"/>
      <c r="R25" s="3"/>
      <c r="S25" s="3"/>
      <c r="T25" s="3"/>
      <c r="U25" s="3"/>
      <c r="V25" s="3"/>
      <c r="W25" s="3"/>
      <c r="X25" s="3"/>
      <c r="Y25" s="3"/>
      <c r="Z25" s="3"/>
      <c r="AA25" s="3">
        <v>18.0</v>
      </c>
      <c r="AB25" s="3" t="s">
        <v>45</v>
      </c>
      <c r="AC25" s="3"/>
    </row>
    <row r="26" ht="12.75" customHeight="1">
      <c r="A26" s="8" t="s">
        <v>46</v>
      </c>
      <c r="B26" s="9">
        <f>Travel!C120</f>
        <v>0</v>
      </c>
      <c r="C26" s="9">
        <f>Travel!D120</f>
        <v>0</v>
      </c>
      <c r="D26" s="9">
        <f>Travel!E120</f>
        <v>0</v>
      </c>
      <c r="E26" s="9">
        <f>Travel!F120</f>
        <v>0</v>
      </c>
      <c r="F26" s="9">
        <f>Travel!G120</f>
        <v>0</v>
      </c>
      <c r="G26" s="9">
        <f>Travel!H120</f>
        <v>0</v>
      </c>
      <c r="H26" s="9">
        <f>Travel!I120</f>
        <v>1250</v>
      </c>
      <c r="I26" s="9">
        <f>Travel!J120</f>
        <v>50</v>
      </c>
      <c r="J26" s="9">
        <f>Travel!K120</f>
        <v>50</v>
      </c>
      <c r="K26" s="9">
        <f>Travel!L120</f>
        <v>50</v>
      </c>
      <c r="L26" s="9">
        <f>Travel!M120</f>
        <v>50</v>
      </c>
      <c r="M26" s="9">
        <f>Travel!N120</f>
        <v>50</v>
      </c>
      <c r="N26" s="9">
        <f t="shared" si="3"/>
        <v>1500</v>
      </c>
      <c r="O26" s="3"/>
      <c r="P26" s="3"/>
      <c r="Q26" s="3"/>
      <c r="R26" s="3"/>
      <c r="S26" s="3"/>
      <c r="T26" s="3"/>
      <c r="U26" s="3"/>
      <c r="V26" s="3"/>
      <c r="W26" s="3"/>
      <c r="X26" s="3"/>
      <c r="Y26" s="3"/>
      <c r="Z26" s="3"/>
      <c r="AA26" s="3">
        <v>19.0</v>
      </c>
      <c r="AB26" s="3" t="s">
        <v>47</v>
      </c>
      <c r="AC26" s="3"/>
    </row>
    <row r="27" ht="12.75" customHeight="1">
      <c r="A27" s="8" t="s">
        <v>48</v>
      </c>
      <c r="B27" s="9">
        <f>Lodging!C62</f>
        <v>0</v>
      </c>
      <c r="C27" s="9">
        <f>Lodging!D62</f>
        <v>0</v>
      </c>
      <c r="D27" s="9">
        <f>Lodging!E62</f>
        <v>0</v>
      </c>
      <c r="E27" s="9">
        <f>Lodging!F62</f>
        <v>0</v>
      </c>
      <c r="F27" s="9">
        <f>Lodging!G62</f>
        <v>0</v>
      </c>
      <c r="G27" s="9">
        <f>Lodging!H62</f>
        <v>0</v>
      </c>
      <c r="H27" s="9">
        <f>Lodging!I62</f>
        <v>2700</v>
      </c>
      <c r="I27" s="9">
        <f>Lodging!J62</f>
        <v>0</v>
      </c>
      <c r="J27" s="9">
        <f>Lodging!K62</f>
        <v>0</v>
      </c>
      <c r="K27" s="9">
        <f>Lodging!L62</f>
        <v>0</v>
      </c>
      <c r="L27" s="9">
        <f>Lodging!M62</f>
        <v>0</v>
      </c>
      <c r="M27" s="9">
        <f>Lodging!N62</f>
        <v>0</v>
      </c>
      <c r="N27" s="9">
        <f t="shared" si="3"/>
        <v>2700</v>
      </c>
      <c r="O27" s="3"/>
      <c r="P27" s="3"/>
      <c r="Q27" s="3"/>
      <c r="R27" s="3"/>
      <c r="S27" s="3"/>
      <c r="T27" s="3"/>
      <c r="U27" s="3"/>
      <c r="V27" s="3"/>
      <c r="W27" s="3"/>
      <c r="X27" s="3"/>
      <c r="Y27" s="3"/>
      <c r="Z27" s="3"/>
      <c r="AA27" s="3">
        <v>20.0</v>
      </c>
      <c r="AB27" s="3" t="s">
        <v>49</v>
      </c>
      <c r="AC27" s="3"/>
    </row>
    <row r="28" ht="12.75" customHeight="1">
      <c r="A28" s="3"/>
      <c r="B28" s="12">
        <f t="shared" ref="B28:N28" si="4">SUM(B15:B27)</f>
        <v>855.95</v>
      </c>
      <c r="C28" s="12">
        <f t="shared" si="4"/>
        <v>3465.95</v>
      </c>
      <c r="D28" s="12">
        <f t="shared" si="4"/>
        <v>2203.95</v>
      </c>
      <c r="E28" s="12">
        <f t="shared" si="4"/>
        <v>4006.95</v>
      </c>
      <c r="F28" s="12">
        <f t="shared" si="4"/>
        <v>1711.95</v>
      </c>
      <c r="G28" s="12">
        <f t="shared" si="4"/>
        <v>3486.95</v>
      </c>
      <c r="H28" s="12">
        <f t="shared" si="4"/>
        <v>7856.95</v>
      </c>
      <c r="I28" s="12">
        <f t="shared" si="4"/>
        <v>3676.95</v>
      </c>
      <c r="J28" s="12">
        <f t="shared" si="4"/>
        <v>2411.95</v>
      </c>
      <c r="K28" s="12">
        <f t="shared" si="4"/>
        <v>4636.95</v>
      </c>
      <c r="L28" s="12">
        <f t="shared" si="4"/>
        <v>2411.95</v>
      </c>
      <c r="M28" s="12">
        <f t="shared" si="4"/>
        <v>2841.95</v>
      </c>
      <c r="N28" s="12">
        <f t="shared" si="4"/>
        <v>39568.4</v>
      </c>
      <c r="O28" s="3"/>
      <c r="P28" s="3"/>
      <c r="Q28" s="3"/>
      <c r="R28" s="3"/>
      <c r="S28" s="3"/>
      <c r="T28" s="3"/>
      <c r="U28" s="3"/>
      <c r="V28" s="3"/>
      <c r="W28" s="3"/>
      <c r="X28" s="3"/>
      <c r="Y28" s="3"/>
      <c r="Z28" s="3"/>
      <c r="AA28" s="3">
        <v>21.0</v>
      </c>
      <c r="AB28" s="3" t="s">
        <v>50</v>
      </c>
      <c r="AC28" s="3"/>
    </row>
    <row r="29" ht="12.75" customHeight="1">
      <c r="A29" s="3"/>
      <c r="B29" s="9"/>
      <c r="C29" s="9"/>
      <c r="D29" s="9"/>
      <c r="E29" s="9"/>
      <c r="F29" s="9"/>
      <c r="G29" s="9"/>
      <c r="H29" s="9"/>
      <c r="I29" s="9"/>
      <c r="J29" s="9"/>
      <c r="K29" s="9"/>
      <c r="L29" s="9"/>
      <c r="M29" s="9"/>
      <c r="N29" s="9"/>
      <c r="O29" s="3"/>
      <c r="P29" s="3"/>
      <c r="Q29" s="3"/>
      <c r="R29" s="3"/>
      <c r="S29" s="3"/>
      <c r="T29" s="3"/>
      <c r="U29" s="3"/>
      <c r="V29" s="3"/>
      <c r="W29" s="3"/>
      <c r="X29" s="3"/>
      <c r="Y29" s="3"/>
      <c r="Z29" s="3"/>
      <c r="AA29" s="3">
        <v>22.0</v>
      </c>
      <c r="AB29" s="3"/>
      <c r="AC29" s="3"/>
    </row>
    <row r="30" ht="12.75" customHeight="1">
      <c r="A30" s="8" t="s">
        <v>51</v>
      </c>
      <c r="B30" s="16">
        <f t="shared" ref="B30:M30" si="5">B13-B28</f>
        <v>-589.95</v>
      </c>
      <c r="C30" s="16">
        <f t="shared" si="5"/>
        <v>-2129.95</v>
      </c>
      <c r="D30" s="16">
        <f t="shared" si="5"/>
        <v>9992.05</v>
      </c>
      <c r="E30" s="16">
        <f t="shared" si="5"/>
        <v>239.05</v>
      </c>
      <c r="F30" s="16">
        <f t="shared" si="5"/>
        <v>-960.95</v>
      </c>
      <c r="G30" s="16">
        <f t="shared" si="5"/>
        <v>-3133.95</v>
      </c>
      <c r="H30" s="16">
        <f t="shared" si="5"/>
        <v>-7391.95</v>
      </c>
      <c r="I30" s="16">
        <f t="shared" si="5"/>
        <v>-2024.95</v>
      </c>
      <c r="J30" s="16">
        <f t="shared" si="5"/>
        <v>10734.05</v>
      </c>
      <c r="K30" s="16">
        <f t="shared" si="5"/>
        <v>75.05</v>
      </c>
      <c r="L30" s="16">
        <f t="shared" si="5"/>
        <v>-1052.95</v>
      </c>
      <c r="M30" s="16">
        <f t="shared" si="5"/>
        <v>-1498.95</v>
      </c>
      <c r="N30" s="17">
        <f>SUM(B30:M30)</f>
        <v>2256.6</v>
      </c>
      <c r="O30" s="18" t="s">
        <v>52</v>
      </c>
      <c r="P30" s="18"/>
      <c r="Q30" s="18"/>
      <c r="R30" s="3"/>
      <c r="S30" s="3"/>
      <c r="T30" s="3"/>
      <c r="U30" s="3"/>
      <c r="V30" s="3"/>
      <c r="W30" s="3"/>
      <c r="X30" s="3"/>
      <c r="Y30" s="3"/>
      <c r="Z30" s="3"/>
      <c r="AA30" s="3">
        <v>23.0</v>
      </c>
      <c r="AB30" s="3"/>
      <c r="AC30" s="3"/>
    </row>
    <row r="31" ht="12.75" customHeight="1">
      <c r="A31" s="3"/>
      <c r="B31" s="3"/>
      <c r="C31" s="3"/>
      <c r="D31" s="3"/>
      <c r="E31" s="3"/>
      <c r="F31" s="3"/>
      <c r="G31" s="3"/>
      <c r="H31" s="3"/>
      <c r="I31" s="3"/>
      <c r="J31" s="3"/>
      <c r="K31" s="3"/>
      <c r="L31" s="3"/>
      <c r="M31" s="3"/>
      <c r="N31" s="3"/>
      <c r="O31" s="3"/>
      <c r="P31" s="3"/>
      <c r="Q31" s="3"/>
      <c r="R31" s="3"/>
      <c r="S31" s="3"/>
      <c r="T31" s="3"/>
      <c r="U31" s="3"/>
      <c r="V31" s="3"/>
      <c r="W31" s="3"/>
      <c r="X31" s="3"/>
      <c r="Y31" s="3"/>
      <c r="Z31" s="3"/>
      <c r="AA31" s="3">
        <v>24.0</v>
      </c>
      <c r="AB31" s="3"/>
      <c r="AC31" s="3"/>
    </row>
    <row r="32" ht="12.75" customHeight="1">
      <c r="A32" s="19" t="s">
        <v>53</v>
      </c>
      <c r="B32" s="20"/>
      <c r="C32" s="21"/>
      <c r="D32" s="3"/>
      <c r="E32" s="22"/>
      <c r="F32" s="23"/>
      <c r="G32" s="23"/>
      <c r="H32" s="23"/>
      <c r="I32" s="24"/>
      <c r="J32" s="25"/>
      <c r="K32" s="3"/>
      <c r="L32" s="3"/>
      <c r="M32" s="3"/>
      <c r="N32" s="3"/>
      <c r="O32" s="3"/>
      <c r="P32" s="3"/>
      <c r="Q32" s="3"/>
      <c r="R32" s="3"/>
      <c r="S32" s="3"/>
      <c r="T32" s="3"/>
      <c r="U32" s="3"/>
      <c r="V32" s="3"/>
      <c r="W32" s="26"/>
      <c r="X32" s="27"/>
      <c r="Y32" s="25"/>
      <c r="Z32" s="3"/>
      <c r="AA32" s="3">
        <v>25.0</v>
      </c>
      <c r="AB32" s="3"/>
      <c r="AC32" s="3"/>
    </row>
    <row r="33" ht="15.0" customHeight="1">
      <c r="A33" s="28"/>
      <c r="C33" s="29"/>
      <c r="D33" s="3"/>
      <c r="E33" s="30" t="s">
        <v>54</v>
      </c>
      <c r="F33" s="31"/>
      <c r="G33" s="31" t="s">
        <v>55</v>
      </c>
      <c r="H33" s="31" t="s">
        <v>56</v>
      </c>
      <c r="I33" s="31" t="s">
        <v>57</v>
      </c>
      <c r="J33" s="32" t="s">
        <v>58</v>
      </c>
      <c r="K33" s="3"/>
      <c r="L33" s="3"/>
      <c r="M33" s="3"/>
      <c r="N33" s="3"/>
      <c r="O33" s="3"/>
      <c r="P33" s="3"/>
      <c r="Q33" s="3"/>
      <c r="R33" s="3"/>
      <c r="S33" s="3"/>
      <c r="T33" s="3"/>
      <c r="U33" s="3"/>
      <c r="V33" s="3"/>
      <c r="W33" s="33" t="s">
        <v>59</v>
      </c>
      <c r="X33" s="34"/>
      <c r="Y33" s="35"/>
      <c r="Z33" s="3"/>
      <c r="AA33" s="3">
        <v>26.0</v>
      </c>
      <c r="AB33" s="3"/>
      <c r="AC33" s="3"/>
    </row>
    <row r="34" ht="12.75" customHeight="1">
      <c r="A34" s="28"/>
      <c r="C34" s="29"/>
      <c r="D34" s="3"/>
      <c r="E34" s="36" t="s">
        <v>60</v>
      </c>
      <c r="F34" s="3"/>
      <c r="G34" s="9">
        <f t="shared" ref="G34:G35" si="6">N8</f>
        <v>0</v>
      </c>
      <c r="H34" s="9">
        <f t="shared" ref="H34:H36" si="7">N15</f>
        <v>0</v>
      </c>
      <c r="I34" s="9">
        <f t="shared" ref="I34:I36" si="8">G34-H34</f>
        <v>0</v>
      </c>
      <c r="J34" s="37" t="str">
        <f t="shared" ref="J34:J36" si="9">(IF(I34&gt;=0,"Meets Policy","")&amp;(IF(I34&lt;0,"Does Not Meet Policy","")))</f>
        <v>Meets Policy</v>
      </c>
      <c r="K34" s="3"/>
      <c r="L34" s="3"/>
      <c r="M34" s="3"/>
      <c r="N34" s="3"/>
      <c r="O34" s="3"/>
      <c r="P34" s="3"/>
      <c r="Q34" s="3"/>
      <c r="R34" s="3"/>
      <c r="S34" s="3"/>
      <c r="T34" s="3"/>
      <c r="U34" s="3"/>
      <c r="V34" s="3"/>
      <c r="W34" s="28"/>
      <c r="X34" s="38"/>
      <c r="Y34" s="35"/>
      <c r="Z34" s="3"/>
      <c r="AA34" s="3">
        <v>27.0</v>
      </c>
      <c r="AB34" s="3"/>
      <c r="AC34" s="3"/>
    </row>
    <row r="35" ht="12.75" customHeight="1">
      <c r="A35" s="28"/>
      <c r="C35" s="29"/>
      <c r="D35" s="3"/>
      <c r="E35" s="36" t="s">
        <v>61</v>
      </c>
      <c r="F35" s="3"/>
      <c r="G35" s="9">
        <f t="shared" si="6"/>
        <v>350</v>
      </c>
      <c r="H35" s="9">
        <f t="shared" si="7"/>
        <v>0</v>
      </c>
      <c r="I35" s="9">
        <f t="shared" si="8"/>
        <v>350</v>
      </c>
      <c r="J35" s="37" t="str">
        <f t="shared" si="9"/>
        <v>Meets Policy</v>
      </c>
      <c r="K35" s="3"/>
      <c r="L35" s="3"/>
      <c r="M35" s="3"/>
      <c r="N35" s="3"/>
      <c r="O35" s="3"/>
      <c r="P35" s="3"/>
      <c r="Q35" s="3"/>
      <c r="R35" s="3"/>
      <c r="S35" s="3"/>
      <c r="T35" s="3"/>
      <c r="U35" s="3"/>
      <c r="V35" s="3"/>
      <c r="W35" s="28"/>
      <c r="X35" s="38"/>
      <c r="Y35" s="39"/>
      <c r="Z35" s="3"/>
      <c r="AA35" s="3">
        <v>28.0</v>
      </c>
      <c r="AB35" s="3"/>
      <c r="AC35" s="3"/>
    </row>
    <row r="36" ht="12.75" customHeight="1">
      <c r="A36" s="28"/>
      <c r="C36" s="29"/>
      <c r="D36" s="3"/>
      <c r="E36" s="36" t="s">
        <v>62</v>
      </c>
      <c r="F36" s="3"/>
      <c r="G36" s="9">
        <f>N11</f>
        <v>0</v>
      </c>
      <c r="H36" s="9">
        <f t="shared" si="7"/>
        <v>0</v>
      </c>
      <c r="I36" s="9">
        <f t="shared" si="8"/>
        <v>0</v>
      </c>
      <c r="J36" s="37" t="str">
        <f t="shared" si="9"/>
        <v>Meets Policy</v>
      </c>
      <c r="K36" s="3"/>
      <c r="L36" s="3"/>
      <c r="M36" s="3"/>
      <c r="N36" s="3"/>
      <c r="O36" s="3"/>
      <c r="P36" s="3"/>
      <c r="Q36" s="3"/>
      <c r="R36" s="3"/>
      <c r="S36" s="3"/>
      <c r="T36" s="3"/>
      <c r="U36" s="3"/>
      <c r="V36" s="3"/>
      <c r="W36" s="40"/>
      <c r="X36" s="41"/>
      <c r="Y36" s="35"/>
      <c r="Z36" s="3"/>
      <c r="AA36" s="3">
        <v>29.0</v>
      </c>
      <c r="AB36" s="3"/>
      <c r="AC36" s="3"/>
    </row>
    <row r="37" ht="12.75" customHeight="1">
      <c r="A37" s="28"/>
      <c r="C37" s="29"/>
      <c r="D37" s="3"/>
      <c r="E37" s="36"/>
      <c r="F37" s="3"/>
      <c r="G37" s="3"/>
      <c r="H37" s="9"/>
      <c r="I37" s="42"/>
      <c r="J37" s="37"/>
      <c r="K37" s="3"/>
      <c r="L37" s="3"/>
      <c r="M37" s="3"/>
      <c r="N37" s="3"/>
      <c r="O37" s="3"/>
      <c r="P37" s="3"/>
      <c r="Q37" s="3"/>
      <c r="R37" s="3"/>
      <c r="S37" s="3"/>
      <c r="T37" s="3"/>
      <c r="U37" s="3"/>
      <c r="V37" s="3"/>
      <c r="W37" s="36"/>
      <c r="X37" s="3"/>
      <c r="Y37" s="35"/>
      <c r="Z37" s="3"/>
      <c r="AA37" s="3">
        <v>30.0</v>
      </c>
      <c r="AB37" s="3"/>
      <c r="AC37" s="3"/>
    </row>
    <row r="38" ht="12.75" customHeight="1">
      <c r="A38" s="43"/>
      <c r="B38" s="44"/>
      <c r="C38" s="45"/>
      <c r="D38" s="3"/>
      <c r="E38" s="30" t="s">
        <v>63</v>
      </c>
      <c r="F38" s="3"/>
      <c r="G38" s="3"/>
      <c r="H38" s="46" t="s">
        <v>56</v>
      </c>
      <c r="I38" s="47" t="s">
        <v>64</v>
      </c>
      <c r="J38" s="48" t="s">
        <v>65</v>
      </c>
      <c r="K38" s="3"/>
      <c r="L38" s="3"/>
      <c r="M38" s="3"/>
      <c r="N38" s="3"/>
      <c r="O38" s="3"/>
      <c r="P38" s="3"/>
      <c r="Q38" s="3"/>
      <c r="R38" s="3"/>
      <c r="S38" s="3"/>
      <c r="T38" s="3"/>
      <c r="U38" s="3"/>
      <c r="V38" s="3"/>
      <c r="W38" s="49" t="s">
        <v>66</v>
      </c>
      <c r="X38" s="34"/>
      <c r="Y38" s="35"/>
      <c r="Z38" s="3"/>
      <c r="AA38" s="3">
        <v>31.0</v>
      </c>
      <c r="AB38" s="3"/>
      <c r="AC38" s="3"/>
    </row>
    <row r="39" ht="12.75" customHeight="1">
      <c r="A39" s="50" t="s">
        <v>67</v>
      </c>
      <c r="B39" s="21"/>
      <c r="C39" s="51">
        <v>44079.0</v>
      </c>
      <c r="D39" s="3"/>
      <c r="E39" s="36" t="s">
        <v>68</v>
      </c>
      <c r="F39" s="3"/>
      <c r="G39" s="3"/>
      <c r="H39" s="9">
        <f>N18</f>
        <v>4000</v>
      </c>
      <c r="I39" s="52">
        <f>IF(ISNUMBER(H39/$H$54),H39/$H$54,0)</f>
        <v>0.09644364075</v>
      </c>
      <c r="J39" s="37">
        <v>0.05</v>
      </c>
      <c r="K39" s="53">
        <f>IF(I39&lt;J39,1,0)</f>
        <v>0</v>
      </c>
      <c r="L39" s="3"/>
      <c r="M39" s="3"/>
      <c r="N39" s="3"/>
      <c r="O39" s="3"/>
      <c r="P39" s="3"/>
      <c r="Q39" s="3"/>
      <c r="R39" s="3"/>
      <c r="S39" s="3"/>
      <c r="T39" s="3"/>
      <c r="U39" s="3"/>
      <c r="V39" s="3"/>
      <c r="W39" s="40"/>
      <c r="X39" s="41"/>
      <c r="Y39" s="54"/>
      <c r="Z39" s="3"/>
      <c r="AA39" s="3">
        <v>32.0</v>
      </c>
      <c r="AB39" s="3"/>
      <c r="AC39" s="3"/>
    </row>
    <row r="40" ht="12.75" customHeight="1">
      <c r="A40" s="43"/>
      <c r="B40" s="45"/>
      <c r="C40" s="55"/>
      <c r="D40" s="3"/>
      <c r="E40" s="36"/>
      <c r="F40" s="3"/>
      <c r="G40" s="3"/>
      <c r="H40" s="3"/>
      <c r="I40" s="3"/>
      <c r="J40" s="35"/>
      <c r="K40" s="3"/>
      <c r="L40" s="3"/>
      <c r="M40" s="3"/>
      <c r="N40" s="3"/>
      <c r="O40" s="3"/>
      <c r="P40" s="3"/>
      <c r="Q40" s="3"/>
      <c r="R40" s="3"/>
      <c r="S40" s="3"/>
      <c r="T40" s="3"/>
      <c r="U40" s="3"/>
      <c r="V40" s="3"/>
      <c r="W40" s="36"/>
      <c r="X40" s="3"/>
      <c r="Y40" s="35"/>
      <c r="Z40" s="3"/>
      <c r="AA40" s="3">
        <v>33.0</v>
      </c>
      <c r="AB40" s="3"/>
      <c r="AC40" s="3"/>
    </row>
    <row r="41" ht="12.75" customHeight="1">
      <c r="A41" s="56" t="s">
        <v>69</v>
      </c>
      <c r="B41" s="3"/>
      <c r="C41" s="57" t="s">
        <v>70</v>
      </c>
      <c r="D41" s="3"/>
      <c r="E41" s="30" t="s">
        <v>71</v>
      </c>
      <c r="F41" s="3"/>
      <c r="G41" s="3"/>
      <c r="H41" s="46" t="s">
        <v>56</v>
      </c>
      <c r="I41" s="47" t="s">
        <v>64</v>
      </c>
      <c r="J41" s="48" t="s">
        <v>65</v>
      </c>
      <c r="K41" s="3"/>
      <c r="L41" s="3"/>
      <c r="M41" s="3"/>
      <c r="N41" s="3"/>
      <c r="O41" s="3"/>
      <c r="P41" s="3"/>
      <c r="Q41" s="3"/>
      <c r="R41" s="3"/>
      <c r="S41" s="3"/>
      <c r="T41" s="3"/>
      <c r="U41" s="3"/>
      <c r="V41" s="3"/>
      <c r="W41" s="49" t="s">
        <v>72</v>
      </c>
      <c r="X41" s="34"/>
      <c r="Y41" s="35"/>
      <c r="Z41" s="3"/>
      <c r="AA41" s="3">
        <v>34.0</v>
      </c>
      <c r="AB41" s="3"/>
      <c r="AC41" s="3"/>
    </row>
    <row r="42" ht="12.75" customHeight="1">
      <c r="A42" s="36"/>
      <c r="B42" s="3"/>
      <c r="C42" s="35"/>
      <c r="D42" s="3"/>
      <c r="E42" s="36"/>
      <c r="F42" s="3"/>
      <c r="G42" s="3"/>
      <c r="H42" s="9"/>
      <c r="I42" s="42"/>
      <c r="J42" s="37"/>
      <c r="K42" s="3"/>
      <c r="L42" s="3"/>
      <c r="M42" s="3"/>
      <c r="N42" s="3"/>
      <c r="O42" s="8"/>
      <c r="P42" s="3"/>
      <c r="Q42" s="3"/>
      <c r="R42" s="3"/>
      <c r="S42" s="3"/>
      <c r="T42" s="3"/>
      <c r="U42" s="3"/>
      <c r="V42" s="3"/>
      <c r="W42" s="40"/>
      <c r="X42" s="41"/>
      <c r="Y42" s="58">
        <f>N30+Y35-Y39</f>
        <v>2256.6</v>
      </c>
      <c r="Z42" s="3"/>
      <c r="AA42" s="3">
        <v>35.0</v>
      </c>
      <c r="AB42" s="3"/>
      <c r="AC42" s="3"/>
    </row>
    <row r="43" ht="12.75" customHeight="1">
      <c r="A43" s="50" t="s">
        <v>73</v>
      </c>
      <c r="B43" s="21"/>
      <c r="C43" s="59">
        <v>44079.0</v>
      </c>
      <c r="D43" s="3"/>
      <c r="E43" s="36" t="s">
        <v>74</v>
      </c>
      <c r="F43" s="3"/>
      <c r="G43" s="3"/>
      <c r="H43" s="9">
        <f>N22</f>
        <v>6234</v>
      </c>
      <c r="I43" s="52">
        <f t="shared" ref="I43:I52" si="10">ROUND(IF(ISNUMBER(H43/$H$54),H43/$H$54,0),3)</f>
        <v>0.15</v>
      </c>
      <c r="J43" s="37">
        <v>0.15</v>
      </c>
      <c r="K43" s="53">
        <f t="shared" ref="K43:K52" si="11">IF(I43&gt;J43,1,0)</f>
        <v>0</v>
      </c>
      <c r="L43" s="3"/>
      <c r="M43" s="3"/>
      <c r="N43" s="3"/>
      <c r="O43" s="3"/>
      <c r="P43" s="3"/>
      <c r="Q43" s="3"/>
      <c r="R43" s="3"/>
      <c r="S43" s="3"/>
      <c r="T43" s="3"/>
      <c r="U43" s="3"/>
      <c r="V43" s="3"/>
      <c r="W43" s="36"/>
      <c r="X43" s="3"/>
      <c r="Y43" s="35"/>
      <c r="Z43" s="3"/>
      <c r="AA43" s="3">
        <v>36.0</v>
      </c>
      <c r="AB43" s="3"/>
      <c r="AC43" s="3"/>
    </row>
    <row r="44" ht="13.5" customHeight="1">
      <c r="A44" s="43"/>
      <c r="B44" s="45"/>
      <c r="C44" s="55"/>
      <c r="D44" s="3"/>
      <c r="E44" s="36" t="s">
        <v>68</v>
      </c>
      <c r="F44" s="3"/>
      <c r="G44" s="3"/>
      <c r="H44" s="9">
        <f>N18</f>
        <v>4000</v>
      </c>
      <c r="I44" s="52">
        <f t="shared" si="10"/>
        <v>0.096</v>
      </c>
      <c r="J44" s="37">
        <v>0.1</v>
      </c>
      <c r="K44" s="53">
        <f t="shared" si="11"/>
        <v>0</v>
      </c>
      <c r="L44" s="3"/>
      <c r="M44" s="3"/>
      <c r="N44" s="3"/>
      <c r="O44" s="3"/>
      <c r="P44" s="3"/>
      <c r="Q44" s="3"/>
      <c r="R44" s="3"/>
      <c r="S44" s="3"/>
      <c r="T44" s="3"/>
      <c r="U44" s="3"/>
      <c r="V44" s="3"/>
      <c r="W44" s="60" t="s">
        <v>75</v>
      </c>
      <c r="X44" s="61"/>
      <c r="Y44" s="62"/>
      <c r="Z44" s="3"/>
      <c r="AA44" s="3">
        <v>37.0</v>
      </c>
      <c r="AB44" s="3"/>
      <c r="AC44" s="3"/>
    </row>
    <row r="45" ht="12.75" customHeight="1">
      <c r="A45" s="56" t="s">
        <v>76</v>
      </c>
      <c r="B45" s="3"/>
      <c r="C45" s="57" t="s">
        <v>70</v>
      </c>
      <c r="D45" s="3"/>
      <c r="E45" s="36" t="s">
        <v>77</v>
      </c>
      <c r="F45" s="3"/>
      <c r="G45" s="3"/>
      <c r="H45" s="9">
        <f t="shared" ref="H45:H46" si="12">N20</f>
        <v>6220</v>
      </c>
      <c r="I45" s="52">
        <f t="shared" si="10"/>
        <v>0.15</v>
      </c>
      <c r="J45" s="37">
        <v>0.15</v>
      </c>
      <c r="K45" s="53">
        <f t="shared" si="11"/>
        <v>0</v>
      </c>
      <c r="L45" s="3"/>
      <c r="M45" s="3"/>
      <c r="N45" s="3"/>
      <c r="O45" s="3"/>
      <c r="P45" s="3"/>
      <c r="Q45" s="3"/>
      <c r="R45" s="3"/>
      <c r="S45" s="3"/>
      <c r="T45" s="3"/>
      <c r="U45" s="3"/>
      <c r="V45" s="3"/>
      <c r="W45" s="28"/>
      <c r="Y45" s="29"/>
      <c r="Z45" s="3"/>
      <c r="AA45" s="3">
        <v>38.0</v>
      </c>
      <c r="AB45" s="3"/>
      <c r="AC45" s="3"/>
    </row>
    <row r="46" ht="12.75" customHeight="1">
      <c r="A46" s="63"/>
      <c r="B46" s="3"/>
      <c r="C46" s="35"/>
      <c r="D46" s="3"/>
      <c r="E46" s="36" t="s">
        <v>78</v>
      </c>
      <c r="F46" s="3"/>
      <c r="G46" s="3"/>
      <c r="H46" s="9">
        <f t="shared" si="12"/>
        <v>4150</v>
      </c>
      <c r="I46" s="52">
        <f t="shared" si="10"/>
        <v>0.1</v>
      </c>
      <c r="J46" s="37">
        <v>0.1</v>
      </c>
      <c r="K46" s="53">
        <f t="shared" si="11"/>
        <v>0</v>
      </c>
      <c r="L46" s="3"/>
      <c r="M46" s="3"/>
      <c r="N46" s="3"/>
      <c r="O46" s="3"/>
      <c r="P46" s="3"/>
      <c r="Q46" s="3"/>
      <c r="R46" s="3"/>
      <c r="S46" s="3"/>
      <c r="T46" s="3"/>
      <c r="U46" s="3"/>
      <c r="V46" s="3"/>
      <c r="W46" s="40"/>
      <c r="X46" s="64"/>
      <c r="Y46" s="65"/>
      <c r="Z46" s="3"/>
      <c r="AA46" s="3">
        <v>39.0</v>
      </c>
      <c r="AB46" s="3"/>
      <c r="AC46" s="3"/>
    </row>
    <row r="47" ht="12.75" customHeight="1">
      <c r="A47" s="50" t="s">
        <v>79</v>
      </c>
      <c r="B47" s="21"/>
      <c r="C47" s="66">
        <v>44082.0</v>
      </c>
      <c r="D47" s="3"/>
      <c r="E47" s="36" t="s">
        <v>80</v>
      </c>
      <c r="F47" s="3"/>
      <c r="G47" s="3"/>
      <c r="H47" s="9">
        <f>N19</f>
        <v>8277</v>
      </c>
      <c r="I47" s="52">
        <f t="shared" si="10"/>
        <v>0.2</v>
      </c>
      <c r="J47" s="37">
        <v>0.2</v>
      </c>
      <c r="K47" s="53">
        <f t="shared" si="11"/>
        <v>0</v>
      </c>
      <c r="L47" s="3"/>
      <c r="M47" s="3"/>
      <c r="N47" s="3"/>
      <c r="O47" s="3"/>
      <c r="P47" s="3"/>
      <c r="Q47" s="3"/>
      <c r="R47" s="3"/>
      <c r="S47" s="3"/>
      <c r="T47" s="3"/>
      <c r="U47" s="3"/>
      <c r="V47" s="3"/>
      <c r="W47" s="67"/>
      <c r="X47" s="68"/>
      <c r="Y47" s="69"/>
      <c r="Z47" s="3"/>
      <c r="AA47" s="3">
        <v>40.0</v>
      </c>
      <c r="AB47" s="3"/>
      <c r="AC47" s="3"/>
    </row>
    <row r="48" ht="13.5" customHeight="1">
      <c r="A48" s="43"/>
      <c r="B48" s="45"/>
      <c r="C48" s="55"/>
      <c r="D48" s="3"/>
      <c r="E48" s="36" t="s">
        <v>81</v>
      </c>
      <c r="F48" s="3"/>
      <c r="G48" s="3"/>
      <c r="H48" s="9">
        <f t="shared" ref="H48:H49" si="13">N26</f>
        <v>1500</v>
      </c>
      <c r="I48" s="52">
        <f t="shared" si="10"/>
        <v>0.036</v>
      </c>
      <c r="J48" s="37">
        <v>0.25</v>
      </c>
      <c r="K48" s="53">
        <f t="shared" si="11"/>
        <v>0</v>
      </c>
      <c r="L48" s="3"/>
      <c r="M48" s="3"/>
      <c r="N48" s="3"/>
      <c r="O48" s="3"/>
      <c r="P48" s="3"/>
      <c r="Q48" s="3"/>
      <c r="R48" s="3"/>
      <c r="S48" s="3"/>
      <c r="T48" s="3"/>
      <c r="U48" s="3"/>
      <c r="V48" s="3"/>
      <c r="W48" s="49" t="s">
        <v>82</v>
      </c>
      <c r="X48" s="61"/>
      <c r="Y48" s="62"/>
      <c r="Z48" s="3"/>
      <c r="AA48" s="3">
        <v>41.0</v>
      </c>
      <c r="AB48" s="3"/>
      <c r="AC48" s="3"/>
    </row>
    <row r="49" ht="12.75" customHeight="1">
      <c r="A49" s="56" t="s">
        <v>83</v>
      </c>
      <c r="B49" s="3"/>
      <c r="C49" s="57" t="s">
        <v>70</v>
      </c>
      <c r="D49" s="3"/>
      <c r="E49" s="36" t="s">
        <v>84</v>
      </c>
      <c r="F49" s="3"/>
      <c r="G49" s="3"/>
      <c r="H49" s="9">
        <f t="shared" si="13"/>
        <v>2700</v>
      </c>
      <c r="I49" s="52">
        <f t="shared" si="10"/>
        <v>0.065</v>
      </c>
      <c r="J49" s="37">
        <v>0.15</v>
      </c>
      <c r="K49" s="53">
        <f t="shared" si="11"/>
        <v>0</v>
      </c>
      <c r="L49" s="3"/>
      <c r="M49" s="3"/>
      <c r="N49" s="3"/>
      <c r="O49" s="3"/>
      <c r="P49" s="3"/>
      <c r="Q49" s="3"/>
      <c r="R49" s="3"/>
      <c r="S49" s="3"/>
      <c r="T49" s="3"/>
      <c r="U49" s="3"/>
      <c r="V49" s="3"/>
      <c r="W49" s="28"/>
      <c r="Y49" s="29"/>
      <c r="Z49" s="3"/>
      <c r="AA49" s="3">
        <v>42.0</v>
      </c>
      <c r="AB49" s="3"/>
      <c r="AC49" s="3"/>
    </row>
    <row r="50" ht="13.5" customHeight="1">
      <c r="A50" s="63"/>
      <c r="B50" s="3"/>
      <c r="C50" s="35"/>
      <c r="D50" s="3"/>
      <c r="E50" s="36" t="s">
        <v>85</v>
      </c>
      <c r="F50" s="3"/>
      <c r="G50" s="3"/>
      <c r="H50" s="9">
        <f>N25</f>
        <v>270</v>
      </c>
      <c r="I50" s="52">
        <f t="shared" si="10"/>
        <v>0.007</v>
      </c>
      <c r="J50" s="37">
        <v>0.15</v>
      </c>
      <c r="K50" s="53">
        <f t="shared" si="11"/>
        <v>0</v>
      </c>
      <c r="L50" s="3"/>
      <c r="M50" s="3"/>
      <c r="N50" s="3"/>
      <c r="O50" s="3"/>
      <c r="P50" s="3"/>
      <c r="Q50" s="3"/>
      <c r="R50" s="3"/>
      <c r="S50" s="3"/>
      <c r="T50" s="3"/>
      <c r="U50" s="3"/>
      <c r="V50" s="3"/>
      <c r="W50" s="28"/>
      <c r="Y50" s="29"/>
      <c r="Z50" s="3"/>
      <c r="AA50" s="3">
        <v>43.0</v>
      </c>
      <c r="AB50" s="3"/>
      <c r="AC50" s="3"/>
    </row>
    <row r="51" ht="13.5" customHeight="1">
      <c r="A51" s="50" t="s">
        <v>86</v>
      </c>
      <c r="B51" s="21"/>
      <c r="C51" s="70">
        <v>44083.0</v>
      </c>
      <c r="D51" s="3"/>
      <c r="E51" s="36" t="s">
        <v>87</v>
      </c>
      <c r="F51" s="3"/>
      <c r="G51" s="3"/>
      <c r="H51" s="9">
        <f t="shared" ref="H51:H52" si="14">N23</f>
        <v>2075</v>
      </c>
      <c r="I51" s="52">
        <f t="shared" si="10"/>
        <v>0.05</v>
      </c>
      <c r="J51" s="37">
        <v>0.05</v>
      </c>
      <c r="K51" s="53">
        <f t="shared" si="11"/>
        <v>0</v>
      </c>
      <c r="L51" s="3"/>
      <c r="M51" s="3"/>
      <c r="N51" s="3"/>
      <c r="O51" s="3"/>
      <c r="P51" s="3"/>
      <c r="Q51" s="3"/>
      <c r="R51" s="3"/>
      <c r="S51" s="3"/>
      <c r="T51" s="3"/>
      <c r="U51" s="3"/>
      <c r="V51" s="3"/>
      <c r="W51" s="28"/>
      <c r="Y51" s="29"/>
      <c r="Z51" s="3"/>
      <c r="AA51" s="3">
        <v>44.0</v>
      </c>
      <c r="AB51" s="3"/>
      <c r="AC51" s="3"/>
    </row>
    <row r="52" ht="12.75" customHeight="1">
      <c r="A52" s="43"/>
      <c r="B52" s="45"/>
      <c r="C52" s="55"/>
      <c r="D52" s="3"/>
      <c r="E52" s="36" t="s">
        <v>88</v>
      </c>
      <c r="F52" s="71"/>
      <c r="G52" s="72"/>
      <c r="H52" s="16">
        <f t="shared" si="14"/>
        <v>4142.4</v>
      </c>
      <c r="I52" s="52">
        <f t="shared" si="10"/>
        <v>0.1</v>
      </c>
      <c r="J52" s="37">
        <v>0.1</v>
      </c>
      <c r="K52" s="53">
        <f t="shared" si="11"/>
        <v>0</v>
      </c>
      <c r="L52" s="3"/>
      <c r="M52" s="3"/>
      <c r="N52" s="3"/>
      <c r="O52" s="3"/>
      <c r="P52" s="3"/>
      <c r="Q52" s="3"/>
      <c r="R52" s="3"/>
      <c r="S52" s="3"/>
      <c r="T52" s="3"/>
      <c r="U52" s="3"/>
      <c r="V52" s="3"/>
      <c r="W52" s="40"/>
      <c r="X52" s="64"/>
      <c r="Y52" s="65"/>
      <c r="Z52" s="3"/>
      <c r="AA52" s="3">
        <v>45.0</v>
      </c>
      <c r="AB52" s="3"/>
      <c r="AC52" s="3"/>
    </row>
    <row r="53" ht="12.75" customHeight="1">
      <c r="A53" s="56" t="s">
        <v>89</v>
      </c>
      <c r="B53" s="3"/>
      <c r="C53" s="57" t="s">
        <v>70</v>
      </c>
      <c r="D53" s="3"/>
      <c r="E53" s="73"/>
      <c r="F53" s="71"/>
      <c r="G53" s="72"/>
      <c r="H53" s="72"/>
      <c r="I53" s="72"/>
      <c r="J53" s="74"/>
      <c r="K53" s="3"/>
      <c r="L53" s="3"/>
      <c r="M53" s="3"/>
      <c r="N53" s="3"/>
      <c r="O53" s="3"/>
      <c r="P53" s="3"/>
      <c r="Q53" s="3"/>
      <c r="R53" s="3"/>
      <c r="S53" s="3"/>
      <c r="T53" s="3"/>
      <c r="U53" s="3"/>
      <c r="V53" s="3"/>
      <c r="W53" s="36"/>
      <c r="X53" s="3"/>
      <c r="Y53" s="35"/>
      <c r="Z53" s="3"/>
      <c r="AA53" s="3">
        <v>46.0</v>
      </c>
      <c r="AB53" s="3"/>
      <c r="AC53" s="3"/>
    </row>
    <row r="54" ht="12.75" customHeight="1">
      <c r="A54" s="75"/>
      <c r="B54" s="76"/>
      <c r="C54" s="77"/>
      <c r="D54" s="3"/>
      <c r="E54" s="78" t="s">
        <v>90</v>
      </c>
      <c r="F54" s="79"/>
      <c r="G54" s="3"/>
      <c r="H54" s="80">
        <f>N7</f>
        <v>41475</v>
      </c>
      <c r="I54" s="52">
        <f>IF(ISNUMBER(H54/$H$54),H54/$H$54,0)</f>
        <v>1</v>
      </c>
      <c r="J54" s="35"/>
      <c r="K54" s="3"/>
      <c r="L54" s="3"/>
      <c r="M54" s="3"/>
      <c r="N54" s="3"/>
      <c r="O54" s="3"/>
      <c r="P54" s="3"/>
      <c r="Q54" s="3"/>
      <c r="R54" s="3"/>
      <c r="S54" s="3"/>
      <c r="T54" s="3"/>
      <c r="U54" s="3"/>
      <c r="V54" s="3"/>
      <c r="W54" s="81"/>
      <c r="X54" s="76"/>
      <c r="Y54" s="77"/>
      <c r="Z54" s="3"/>
      <c r="AA54" s="3">
        <v>47.0</v>
      </c>
      <c r="AB54" s="3"/>
      <c r="AC54" s="3"/>
    </row>
    <row r="55" ht="12.75" customHeight="1">
      <c r="A55" s="3"/>
      <c r="B55" s="3"/>
      <c r="C55" s="3"/>
      <c r="D55" s="3"/>
      <c r="E55" s="82" t="str">
        <f>IF(K39&gt;0,"One of the expense categories is under the policy min. Please review and adjust appropriately.","")</f>
        <v/>
      </c>
      <c r="F55" s="61"/>
      <c r="G55" s="34"/>
      <c r="H55" s="83" t="str">
        <f>IF(SUM(K43:K52)&gt;0,"One of the expense categories is over the policy max. Please review and adjust appropriately.","")</f>
        <v/>
      </c>
      <c r="I55" s="61"/>
      <c r="J55" s="62"/>
      <c r="K55" s="3"/>
      <c r="L55" s="3"/>
      <c r="M55" s="3"/>
      <c r="N55" s="3"/>
      <c r="O55" s="3"/>
      <c r="P55" s="3"/>
      <c r="Q55" s="3"/>
      <c r="R55" s="3"/>
      <c r="S55" s="3"/>
      <c r="T55" s="3"/>
      <c r="U55" s="3"/>
      <c r="V55" s="3"/>
      <c r="W55" s="3"/>
      <c r="X55" s="3"/>
      <c r="Y55" s="3"/>
      <c r="Z55" s="3"/>
      <c r="AA55" s="3">
        <v>48.0</v>
      </c>
      <c r="AB55" s="3"/>
      <c r="AC55" s="3"/>
    </row>
    <row r="56" ht="12.75" customHeight="1">
      <c r="A56" s="3"/>
      <c r="B56" s="3"/>
      <c r="C56" s="3"/>
      <c r="D56" s="3"/>
      <c r="E56" s="28"/>
      <c r="G56" s="38"/>
      <c r="H56" s="84"/>
      <c r="J56" s="29"/>
      <c r="K56" s="3"/>
      <c r="L56" s="3"/>
      <c r="M56" s="3"/>
      <c r="N56" s="3"/>
      <c r="O56" s="3"/>
      <c r="P56" s="3"/>
      <c r="Q56" s="3"/>
      <c r="R56" s="3"/>
      <c r="S56" s="3"/>
      <c r="T56" s="3"/>
      <c r="U56" s="3"/>
      <c r="V56" s="3"/>
      <c r="W56" s="3"/>
      <c r="X56" s="3"/>
      <c r="Y56" s="3"/>
      <c r="Z56" s="3"/>
      <c r="AA56" s="3">
        <v>49.0</v>
      </c>
      <c r="AB56" s="3"/>
      <c r="AC56" s="3"/>
    </row>
    <row r="57" ht="12.75" customHeight="1">
      <c r="A57" s="3"/>
      <c r="B57" s="3"/>
      <c r="C57" s="3"/>
      <c r="D57" s="3"/>
      <c r="E57" s="43"/>
      <c r="F57" s="44"/>
      <c r="G57" s="85"/>
      <c r="H57" s="86"/>
      <c r="I57" s="44"/>
      <c r="J57" s="45"/>
      <c r="K57" s="3"/>
      <c r="L57" s="3"/>
      <c r="M57" s="3"/>
      <c r="N57" s="3"/>
      <c r="O57" s="3"/>
      <c r="P57" s="3"/>
      <c r="Q57" s="3"/>
      <c r="R57" s="3"/>
      <c r="S57" s="3"/>
      <c r="T57" s="3"/>
      <c r="U57" s="3"/>
      <c r="V57" s="3"/>
      <c r="W57" s="3"/>
      <c r="X57" s="3"/>
      <c r="Y57" s="3"/>
      <c r="Z57" s="3"/>
      <c r="AA57" s="3">
        <v>50.0</v>
      </c>
      <c r="AB57" s="3"/>
      <c r="AC57" s="3"/>
    </row>
    <row r="58" ht="12.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v>51.0</v>
      </c>
      <c r="AB58" s="3"/>
      <c r="AC58" s="3"/>
    </row>
    <row r="59" ht="12.75" customHeight="1">
      <c r="A59" s="3"/>
      <c r="B59" s="3"/>
      <c r="C59" s="3"/>
      <c r="D59" s="3"/>
      <c r="E59" s="3"/>
      <c r="F59" s="3"/>
      <c r="G59" s="3"/>
      <c r="H59" s="3"/>
      <c r="I59" s="3"/>
      <c r="J59" s="3"/>
      <c r="K59" s="3"/>
      <c r="L59" s="3"/>
      <c r="M59" s="3"/>
      <c r="N59" s="3"/>
      <c r="O59" s="3"/>
      <c r="P59" s="3"/>
      <c r="Q59" s="3"/>
      <c r="R59" s="3"/>
      <c r="S59" s="3"/>
      <c r="T59" s="3"/>
      <c r="U59" s="3"/>
      <c r="V59" s="3"/>
      <c r="W59" s="3"/>
      <c r="X59" s="3"/>
      <c r="Y59" s="3"/>
      <c r="Z59" s="3"/>
      <c r="AA59" s="3">
        <v>52.0</v>
      </c>
      <c r="AB59" s="3"/>
      <c r="AC59" s="3"/>
    </row>
    <row r="60" ht="12.75" customHeight="1">
      <c r="A60" s="3"/>
      <c r="B60" s="3"/>
      <c r="C60" s="3"/>
      <c r="D60" s="3"/>
      <c r="E60" s="3"/>
      <c r="F60" s="3"/>
      <c r="G60" s="3"/>
      <c r="H60" s="72"/>
      <c r="I60" s="3"/>
      <c r="J60" s="3"/>
      <c r="K60" s="3"/>
      <c r="L60" s="3"/>
      <c r="M60" s="3"/>
      <c r="N60" s="3"/>
      <c r="O60" s="3"/>
      <c r="P60" s="3"/>
      <c r="Q60" s="3"/>
      <c r="R60" s="3"/>
      <c r="S60" s="3"/>
      <c r="T60" s="3"/>
      <c r="U60" s="3"/>
      <c r="V60" s="3"/>
      <c r="W60" s="3"/>
      <c r="X60" s="3"/>
      <c r="Y60" s="3"/>
      <c r="Z60" s="3"/>
      <c r="AA60" s="3">
        <v>53.0</v>
      </c>
      <c r="AB60" s="3"/>
      <c r="AC60" s="3"/>
    </row>
    <row r="61" ht="12.75" customHeight="1">
      <c r="A61" s="3"/>
      <c r="B61" s="3"/>
      <c r="C61" s="3"/>
      <c r="D61" s="3"/>
      <c r="E61" s="3"/>
      <c r="F61" s="3"/>
      <c r="G61" s="83"/>
      <c r="H61" s="61"/>
      <c r="I61" s="61"/>
      <c r="J61" s="34"/>
      <c r="K61" s="3"/>
      <c r="L61" s="3"/>
      <c r="M61" s="3"/>
      <c r="N61" s="3"/>
      <c r="O61" s="3"/>
      <c r="P61" s="3"/>
      <c r="Q61" s="3"/>
      <c r="R61" s="3"/>
      <c r="S61" s="3"/>
      <c r="T61" s="3"/>
      <c r="U61" s="3"/>
      <c r="V61" s="3"/>
      <c r="W61" s="3"/>
      <c r="X61" s="3"/>
      <c r="Y61" s="3"/>
      <c r="Z61" s="3"/>
      <c r="AA61" s="3">
        <v>54.0</v>
      </c>
      <c r="AB61" s="3"/>
      <c r="AC61" s="3"/>
    </row>
    <row r="62" ht="12.75" customHeight="1">
      <c r="A62" s="3"/>
      <c r="B62" s="3"/>
      <c r="C62" s="3"/>
      <c r="D62" s="3"/>
      <c r="E62" s="3"/>
      <c r="F62" s="3"/>
      <c r="G62" s="84"/>
      <c r="J62" s="38"/>
      <c r="K62" s="3"/>
      <c r="L62" s="3"/>
      <c r="M62" s="3"/>
      <c r="N62" s="3"/>
      <c r="O62" s="3"/>
      <c r="P62" s="3"/>
      <c r="Q62" s="3"/>
      <c r="R62" s="3"/>
      <c r="S62" s="3"/>
      <c r="T62" s="3"/>
      <c r="U62" s="3"/>
      <c r="V62" s="3"/>
      <c r="W62" s="3"/>
      <c r="X62" s="3"/>
      <c r="Y62" s="3"/>
      <c r="Z62" s="3"/>
      <c r="AA62" s="3">
        <v>55.0</v>
      </c>
      <c r="AB62" s="3"/>
      <c r="AC62" s="3"/>
    </row>
    <row r="63" ht="12.75" customHeight="1">
      <c r="A63" s="3"/>
      <c r="B63" s="3"/>
      <c r="C63" s="3"/>
      <c r="D63" s="3"/>
      <c r="E63" s="3"/>
      <c r="F63" s="3"/>
      <c r="G63" s="87"/>
      <c r="H63" s="64"/>
      <c r="I63" s="64"/>
      <c r="J63" s="41"/>
      <c r="K63" s="3"/>
      <c r="L63" s="3"/>
      <c r="M63" s="3"/>
      <c r="N63" s="3"/>
      <c r="O63" s="3"/>
      <c r="P63" s="3"/>
      <c r="Q63" s="3"/>
      <c r="R63" s="3"/>
      <c r="S63" s="3"/>
      <c r="T63" s="3"/>
      <c r="U63" s="3"/>
      <c r="V63" s="3"/>
      <c r="W63" s="3"/>
      <c r="X63" s="3"/>
      <c r="Y63" s="3"/>
      <c r="Z63" s="3"/>
      <c r="AA63" s="3">
        <v>56.0</v>
      </c>
      <c r="AB63" s="3"/>
      <c r="AC63" s="3"/>
    </row>
    <row r="64" ht="12.7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v>57.0</v>
      </c>
      <c r="AB64" s="3"/>
      <c r="AC64" s="3"/>
    </row>
    <row r="65" ht="12.7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v>58.0</v>
      </c>
      <c r="AB65" s="3"/>
      <c r="AC65" s="3"/>
    </row>
    <row r="66" ht="12.7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v>59.0</v>
      </c>
      <c r="AB66" s="3"/>
      <c r="AC66" s="3"/>
    </row>
    <row r="67" ht="12.7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v>60.0</v>
      </c>
      <c r="AB67" s="3"/>
      <c r="AC67" s="3"/>
    </row>
    <row r="68" ht="12.7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v>61.0</v>
      </c>
      <c r="AB68" s="3"/>
      <c r="AC68" s="3"/>
    </row>
    <row r="69" ht="12.7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v>62.0</v>
      </c>
      <c r="AB69" s="3"/>
      <c r="AC69" s="3"/>
    </row>
    <row r="70" ht="12.7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v>63.0</v>
      </c>
      <c r="AB70" s="3"/>
      <c r="AC70" s="3"/>
    </row>
    <row r="71" ht="12.7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v>64.0</v>
      </c>
      <c r="AB71" s="3"/>
      <c r="AC71" s="3"/>
    </row>
    <row r="72" ht="12.7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v>65.0</v>
      </c>
      <c r="AB72" s="3"/>
      <c r="AC72" s="3"/>
    </row>
    <row r="73" ht="12.7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v>66.0</v>
      </c>
      <c r="AB73" s="3"/>
      <c r="AC73" s="3"/>
    </row>
    <row r="74" ht="12.7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v>67.0</v>
      </c>
      <c r="AB74" s="3"/>
      <c r="AC74" s="3"/>
    </row>
    <row r="75"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v>68.0</v>
      </c>
      <c r="AB75" s="3"/>
      <c r="AC75" s="3"/>
    </row>
    <row r="76"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v>69.0</v>
      </c>
      <c r="AB76" s="3"/>
      <c r="AC76" s="3"/>
    </row>
    <row r="77"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v>70.0</v>
      </c>
      <c r="AB77" s="3"/>
      <c r="AC77" s="3"/>
    </row>
    <row r="78"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v>71.0</v>
      </c>
      <c r="AB78" s="3"/>
      <c r="AC78" s="3"/>
    </row>
    <row r="79"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v>72.0</v>
      </c>
      <c r="AB79" s="3"/>
      <c r="AC79" s="3"/>
    </row>
    <row r="80"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v>73.0</v>
      </c>
      <c r="AB80" s="3"/>
      <c r="AC80" s="3"/>
    </row>
    <row r="8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v>74.0</v>
      </c>
      <c r="AB81" s="3"/>
      <c r="AC81" s="3"/>
    </row>
    <row r="82"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v>75.0</v>
      </c>
      <c r="AB82" s="3"/>
      <c r="AC82" s="3"/>
    </row>
    <row r="83"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v>76.0</v>
      </c>
      <c r="AB83" s="3"/>
      <c r="AC83" s="3"/>
    </row>
    <row r="84" ht="12.75" customHeight="1">
      <c r="A84" s="3"/>
      <c r="B84" s="3"/>
      <c r="C84" s="3"/>
      <c r="D84" s="3"/>
      <c r="E84" s="3"/>
      <c r="F84" s="3"/>
      <c r="G84" s="3"/>
      <c r="H84" s="3"/>
      <c r="I84" s="3"/>
      <c r="J84" s="3"/>
      <c r="K84" s="3"/>
      <c r="L84" s="3"/>
      <c r="M84" s="3"/>
      <c r="N84" s="3"/>
      <c r="O84" s="3"/>
      <c r="P84" s="3"/>
      <c r="Q84" s="3"/>
      <c r="R84" s="3"/>
      <c r="S84" s="3"/>
      <c r="T84" s="3"/>
      <c r="U84" s="3"/>
      <c r="V84" s="3"/>
      <c r="W84" s="3"/>
      <c r="X84" s="3"/>
      <c r="Y84" s="3"/>
      <c r="Z84" s="3"/>
      <c r="AA84" s="3">
        <v>77.0</v>
      </c>
      <c r="AB84" s="3"/>
      <c r="AC84" s="3"/>
    </row>
    <row r="85" ht="12.75" customHeight="1">
      <c r="A85" s="3"/>
      <c r="B85" s="3"/>
      <c r="C85" s="3"/>
      <c r="D85" s="3"/>
      <c r="E85" s="3"/>
      <c r="F85" s="3"/>
      <c r="G85" s="3"/>
      <c r="H85" s="3"/>
      <c r="I85" s="3"/>
      <c r="J85" s="3"/>
      <c r="K85" s="3"/>
      <c r="L85" s="3"/>
      <c r="M85" s="3"/>
      <c r="N85" s="3"/>
      <c r="O85" s="3"/>
      <c r="P85" s="3"/>
      <c r="Q85" s="3"/>
      <c r="R85" s="3"/>
      <c r="S85" s="3"/>
      <c r="T85" s="3"/>
      <c r="U85" s="3"/>
      <c r="V85" s="3"/>
      <c r="W85" s="3"/>
      <c r="X85" s="3"/>
      <c r="Y85" s="3"/>
      <c r="Z85" s="3"/>
      <c r="AA85" s="3">
        <v>78.0</v>
      </c>
      <c r="AB85" s="3"/>
      <c r="AC85" s="3"/>
    </row>
    <row r="86" ht="12.75" customHeight="1">
      <c r="A86" s="3"/>
      <c r="B86" s="3"/>
      <c r="C86" s="3"/>
      <c r="D86" s="3"/>
      <c r="E86" s="3"/>
      <c r="F86" s="3"/>
      <c r="G86" s="3"/>
      <c r="H86" s="3"/>
      <c r="I86" s="3"/>
      <c r="J86" s="3"/>
      <c r="K86" s="3"/>
      <c r="L86" s="3"/>
      <c r="M86" s="3"/>
      <c r="N86" s="3"/>
      <c r="O86" s="3"/>
      <c r="P86" s="3"/>
      <c r="Q86" s="3"/>
      <c r="R86" s="3"/>
      <c r="S86" s="3"/>
      <c r="T86" s="3"/>
      <c r="U86" s="3"/>
      <c r="V86" s="3"/>
      <c r="W86" s="3"/>
      <c r="X86" s="3"/>
      <c r="Y86" s="3"/>
      <c r="Z86" s="3"/>
      <c r="AA86" s="3">
        <v>79.0</v>
      </c>
      <c r="AB86" s="3"/>
      <c r="AC86" s="3"/>
    </row>
    <row r="87" ht="12.75" customHeight="1">
      <c r="A87" s="3"/>
      <c r="B87" s="3"/>
      <c r="C87" s="3"/>
      <c r="D87" s="3"/>
      <c r="E87" s="3"/>
      <c r="F87" s="3"/>
      <c r="G87" s="3"/>
      <c r="H87" s="3"/>
      <c r="I87" s="3"/>
      <c r="J87" s="3"/>
      <c r="K87" s="3"/>
      <c r="L87" s="3"/>
      <c r="M87" s="3"/>
      <c r="N87" s="3"/>
      <c r="O87" s="3"/>
      <c r="P87" s="3"/>
      <c r="Q87" s="3"/>
      <c r="R87" s="3"/>
      <c r="S87" s="3"/>
      <c r="T87" s="3"/>
      <c r="U87" s="3"/>
      <c r="V87" s="3"/>
      <c r="W87" s="3"/>
      <c r="X87" s="3"/>
      <c r="Y87" s="3"/>
      <c r="Z87" s="3"/>
      <c r="AA87" s="3">
        <v>80.0</v>
      </c>
      <c r="AB87" s="3"/>
      <c r="AC87" s="3"/>
    </row>
    <row r="88" ht="12.75" customHeight="1">
      <c r="A88" s="3"/>
      <c r="B88" s="3"/>
      <c r="C88" s="3"/>
      <c r="D88" s="3"/>
      <c r="E88" s="3"/>
      <c r="F88" s="3"/>
      <c r="G88" s="3"/>
      <c r="H88" s="3"/>
      <c r="I88" s="3"/>
      <c r="J88" s="3"/>
      <c r="K88" s="3"/>
      <c r="L88" s="3"/>
      <c r="M88" s="3"/>
      <c r="N88" s="3"/>
      <c r="O88" s="3"/>
      <c r="P88" s="3"/>
      <c r="Q88" s="3"/>
      <c r="R88" s="3"/>
      <c r="S88" s="3"/>
      <c r="T88" s="3"/>
      <c r="U88" s="3"/>
      <c r="V88" s="3"/>
      <c r="W88" s="3"/>
      <c r="X88" s="3"/>
      <c r="Y88" s="3"/>
      <c r="Z88" s="3"/>
      <c r="AA88" s="3">
        <v>81.0</v>
      </c>
      <c r="AB88" s="3"/>
      <c r="AC88" s="3"/>
    </row>
    <row r="89" ht="12.75" customHeight="1">
      <c r="A89" s="3"/>
      <c r="B89" s="3"/>
      <c r="C89" s="3"/>
      <c r="D89" s="3"/>
      <c r="E89" s="3"/>
      <c r="F89" s="3"/>
      <c r="G89" s="3"/>
      <c r="H89" s="3"/>
      <c r="I89" s="3"/>
      <c r="J89" s="3"/>
      <c r="K89" s="3"/>
      <c r="L89" s="3"/>
      <c r="M89" s="3"/>
      <c r="N89" s="3"/>
      <c r="O89" s="3"/>
      <c r="P89" s="3"/>
      <c r="Q89" s="3"/>
      <c r="R89" s="3"/>
      <c r="S89" s="3"/>
      <c r="T89" s="3"/>
      <c r="U89" s="3"/>
      <c r="V89" s="3"/>
      <c r="W89" s="3"/>
      <c r="X89" s="3"/>
      <c r="Y89" s="3"/>
      <c r="Z89" s="3"/>
      <c r="AA89" s="3">
        <v>82.0</v>
      </c>
      <c r="AB89" s="3"/>
      <c r="AC89" s="3"/>
    </row>
    <row r="90"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v>83.0</v>
      </c>
      <c r="AB90" s="3"/>
      <c r="AC90" s="3"/>
    </row>
    <row r="9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v>84.0</v>
      </c>
      <c r="AB91" s="3"/>
      <c r="AC91" s="3"/>
    </row>
    <row r="92"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v>85.0</v>
      </c>
      <c r="AB92" s="3"/>
      <c r="AC92" s="3"/>
    </row>
    <row r="93"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v>85.0</v>
      </c>
      <c r="AB93" s="3"/>
      <c r="AC93" s="3"/>
    </row>
    <row r="94"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v>86.0</v>
      </c>
      <c r="AB94" s="3"/>
      <c r="AC94" s="3"/>
    </row>
    <row r="95"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v>86.0</v>
      </c>
      <c r="AB95" s="3"/>
      <c r="AC95" s="3"/>
    </row>
    <row r="96"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v>87.0</v>
      </c>
      <c r="AB96" s="3"/>
      <c r="AC96" s="3"/>
    </row>
    <row r="97"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v>88.0</v>
      </c>
      <c r="AB97" s="3"/>
      <c r="AC97" s="3"/>
    </row>
    <row r="98"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v>89.0</v>
      </c>
      <c r="AB98" s="3"/>
      <c r="AC98" s="3"/>
    </row>
    <row r="99"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v>90.0</v>
      </c>
      <c r="AB99" s="3"/>
      <c r="AC99" s="3"/>
    </row>
    <row r="100"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v>91.0</v>
      </c>
      <c r="AB100" s="3"/>
      <c r="AC100" s="3"/>
    </row>
    <row r="10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v>92.0</v>
      </c>
      <c r="AB101" s="3"/>
      <c r="AC101" s="3"/>
    </row>
    <row r="102"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v>93.0</v>
      </c>
      <c r="AB102" s="3"/>
      <c r="AC102" s="3"/>
    </row>
    <row r="103"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v>94.0</v>
      </c>
      <c r="AB103" s="3"/>
      <c r="AC103" s="3"/>
    </row>
    <row r="104"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v>95.0</v>
      </c>
      <c r="AB104" s="3"/>
      <c r="AC104" s="3"/>
    </row>
    <row r="105"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v>96.0</v>
      </c>
      <c r="AB105" s="3"/>
      <c r="AC105" s="3"/>
    </row>
    <row r="106" ht="12.75" customHeight="1">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v>97.0</v>
      </c>
      <c r="AB106" s="3"/>
      <c r="AC106" s="3"/>
    </row>
    <row r="107" ht="12.75" customHeight="1">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v>98.0</v>
      </c>
      <c r="AB107" s="3"/>
      <c r="AC107" s="3"/>
    </row>
    <row r="108" ht="12.75" customHeight="1">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v>99.0</v>
      </c>
      <c r="AB108" s="3"/>
      <c r="AC108" s="3"/>
    </row>
    <row r="109" ht="12.75" customHeight="1">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v>100.0</v>
      </c>
      <c r="AB109" s="3"/>
      <c r="AC109" s="3"/>
    </row>
    <row r="110" ht="12.75" customHeight="1">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v>101.0</v>
      </c>
      <c r="AB110" s="3"/>
      <c r="AC110" s="3"/>
    </row>
    <row r="111" ht="12.75" customHeight="1">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v>102.0</v>
      </c>
      <c r="AB111" s="3"/>
      <c r="AC111" s="3"/>
    </row>
    <row r="112" ht="12.75" customHeight="1">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v>103.0</v>
      </c>
      <c r="AB112" s="3"/>
      <c r="AC112" s="3"/>
    </row>
    <row r="113" ht="12.75" customHeight="1">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v>104.0</v>
      </c>
      <c r="AB113" s="3"/>
      <c r="AC113" s="3"/>
    </row>
    <row r="114" ht="12.75" customHeight="1">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v>105.0</v>
      </c>
      <c r="AB114" s="3"/>
      <c r="AC114" s="3"/>
    </row>
    <row r="115" ht="12.75" customHeight="1">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v>106.0</v>
      </c>
      <c r="AB115" s="3"/>
      <c r="AC115" s="3"/>
    </row>
    <row r="116" ht="12.75" customHeight="1">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v>107.0</v>
      </c>
      <c r="AB116" s="3"/>
      <c r="AC116" s="3"/>
    </row>
    <row r="117" ht="12.75" customHeight="1">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v>108.0</v>
      </c>
      <c r="AB117" s="3"/>
      <c r="AC117" s="3"/>
    </row>
    <row r="118" ht="12.75" customHeight="1">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v>109.0</v>
      </c>
      <c r="AB118" s="3"/>
      <c r="AC118" s="3"/>
    </row>
    <row r="119" ht="12.75" customHeight="1">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v>110.0</v>
      </c>
      <c r="AB119" s="3"/>
      <c r="AC119" s="3"/>
    </row>
    <row r="120" ht="12.75" customHeight="1">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v>111.0</v>
      </c>
      <c r="AB120" s="3"/>
      <c r="AC120" s="3"/>
    </row>
    <row r="121" ht="12.75" customHeight="1">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v>112.0</v>
      </c>
      <c r="AB121" s="3"/>
      <c r="AC121" s="3"/>
    </row>
    <row r="122" ht="12.75" customHeight="1">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v>113.0</v>
      </c>
      <c r="AB122" s="3"/>
      <c r="AC122" s="3"/>
    </row>
    <row r="123" ht="12.75" customHeight="1">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v>114.0</v>
      </c>
      <c r="AB123" s="3"/>
      <c r="AC123" s="3"/>
    </row>
    <row r="124" ht="12.7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v>115.0</v>
      </c>
      <c r="AB124" s="3"/>
      <c r="AC124" s="3"/>
    </row>
    <row r="125" ht="12.75" customHeight="1">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v>116.0</v>
      </c>
      <c r="AB125" s="3"/>
      <c r="AC125" s="3"/>
    </row>
    <row r="126" ht="12.75" customHeight="1">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v>117.0</v>
      </c>
      <c r="AB126" s="3"/>
      <c r="AC126" s="3"/>
    </row>
    <row r="127" ht="12.75" customHeight="1">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v>118.0</v>
      </c>
      <c r="AB127" s="3"/>
      <c r="AC127" s="3"/>
    </row>
    <row r="128" ht="12.75" customHeight="1">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v>119.0</v>
      </c>
      <c r="AB128" s="3"/>
      <c r="AC128" s="3"/>
    </row>
    <row r="129" ht="12.75" customHeight="1">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v>120.0</v>
      </c>
      <c r="AB129" s="3"/>
      <c r="AC129" s="3"/>
    </row>
    <row r="130" ht="12.75" customHeight="1">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v>121.0</v>
      </c>
      <c r="AB130" s="3"/>
      <c r="AC130" s="3"/>
    </row>
    <row r="131" ht="12.7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v>122.0</v>
      </c>
      <c r="AB131" s="3"/>
      <c r="AC131" s="3"/>
    </row>
    <row r="132" ht="12.7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ht="12.7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ht="12.75" customHeight="1">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ht="12.75" customHeight="1">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ht="12.75" customHeight="1">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ht="12.75" customHeight="1">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ht="12.75" customHeight="1">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ht="12.75" customHeight="1">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ht="12.75" customHeight="1">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ht="12.75" customHeight="1">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ht="12.75" customHeight="1">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ht="12.75" customHeight="1">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ht="12.75" customHeight="1">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ht="12.75" customHeight="1">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ht="12.7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ht="12.7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ht="12.7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ht="12.75" customHeight="1">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ht="12.75" customHeight="1">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ht="12.75" customHeight="1">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ht="12.75" customHeight="1">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ht="12.75" customHeight="1">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ht="12.75" customHeight="1">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ht="12.75" customHeight="1">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ht="12.75" customHeight="1">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ht="12.75" customHeight="1">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ht="12.75" customHeight="1">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ht="12.75" customHeight="1">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ht="12.75" customHeight="1">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ht="12.75" customHeight="1">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ht="12.75" customHeight="1">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ht="12.75" customHeight="1">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ht="12.75" customHeight="1">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ht="12.75" customHeight="1">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ht="12.75" customHeight="1">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ht="12.75" customHeight="1">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ht="12.75" customHeight="1">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ht="12.75" customHeight="1">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ht="12.75" customHeight="1">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ht="12.75" customHeight="1">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ht="12.75" customHeight="1">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ht="12.75" customHeight="1">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ht="12.75" customHeight="1">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ht="12.75" customHeight="1">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ht="12.75" customHeight="1">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ht="12.75" customHeight="1">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ht="12.75" customHeight="1">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ht="12.75" customHeight="1">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ht="12.75" customHeight="1">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ht="12.75" customHeight="1">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ht="12.75" customHeight="1">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ht="12.75" customHeight="1">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ht="12.75" customHeight="1">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ht="12.75" customHeight="1">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ht="12.75" customHeight="1">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ht="12.75" customHeight="1">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ht="12.75" customHeight="1">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ht="12.75" customHeight="1">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ht="12.75" customHeight="1">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ht="12.75" customHeight="1">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ht="12.75" customHeight="1">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ht="12.75" customHeight="1">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ht="12.75" customHeight="1">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ht="12.75" customHeight="1">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ht="12.75" customHeight="1">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ht="12.75" customHeight="1">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ht="12.75" customHeight="1">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ht="12.75" customHeight="1">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ht="12.75" customHeight="1">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ht="12.75" customHeight="1">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ht="12.75" customHeight="1">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ht="12.75" customHeight="1">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ht="12.75" customHeight="1">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ht="12.75" customHeight="1">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ht="12.75" customHeight="1">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ht="12.75" customHeight="1">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ht="12.75" customHeight="1">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ht="12.75" customHeight="1">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ht="12.75" customHeight="1">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ht="12.75" customHeight="1">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ht="12.75" customHeight="1">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ht="12.75" customHeight="1">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ht="12.75" customHeight="1">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ht="12.75" customHeight="1">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ht="12.75" customHeight="1">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ht="12.75" customHeight="1">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ht="12.75" customHeight="1">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ht="12.75" customHeight="1">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ht="12.75" customHeight="1">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ht="12.75" customHeight="1">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ht="12.75" customHeight="1">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ht="12.75" customHeight="1">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ht="12.75" customHeight="1">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ht="12.75" customHeight="1">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ht="12.75" customHeight="1">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ht="12.75" customHeight="1">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ht="12.75" customHeight="1">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ht="12.75" customHeight="1">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ht="12.75" customHeight="1">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ht="12.75" customHeight="1">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ht="12.75" customHeight="1">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ht="12.75" customHeight="1">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ht="12.75" customHeight="1">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ht="12.75" customHeight="1">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ht="12.75" customHeight="1">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ht="12.75" customHeight="1">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ht="12.75" customHeight="1">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ht="12.75" customHeight="1">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ht="12.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ht="12.75" customHeight="1">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ht="12.75" customHeight="1">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ht="12.75" customHeight="1">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ht="12.75" customHeight="1">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ht="12.75" customHeight="1">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ht="12.75" customHeight="1">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ht="12.75" customHeight="1">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ht="12.75" customHeight="1">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ht="12.75" customHeight="1">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ht="12.75" customHeight="1">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ht="12.75" customHeight="1">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ht="12.75" customHeight="1">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ht="12.75" customHeight="1">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ht="12.75" customHeight="1">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ht="12.75" customHeight="1">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ht="12.75" customHeight="1">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ht="12.75" customHeight="1">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ht="12.75" customHeight="1">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ht="12.75" customHeight="1">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ht="12.75" customHeight="1">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ht="12.75" customHeight="1">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ht="12.75" customHeight="1">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ht="12.75" customHeight="1">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ht="12.75" customHeight="1">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ht="12.75" customHeight="1">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ht="12.75" customHeight="1">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ht="12.75" customHeight="1">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ht="12.75" customHeight="1">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ht="12.75" customHeight="1">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ht="12.75" customHeight="1">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ht="12.75" customHeight="1">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ht="12.75" customHeight="1">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ht="12.75" customHeight="1">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ht="12.75" customHeight="1">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ht="12.75" customHeight="1">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ht="12.75" customHeight="1">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ht="12.75" customHeight="1">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ht="12.75" customHeight="1">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ht="12.75" customHeight="1">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ht="12.75" customHeight="1">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ht="12.75" customHeight="1">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ht="12.75" customHeight="1">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ht="12.75" customHeight="1">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ht="12.75" customHeight="1">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ht="12.75" customHeight="1">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ht="12.75" customHeight="1">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ht="12.75" customHeight="1">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ht="12.75" customHeight="1">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ht="12.75" customHeight="1">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ht="12.75" customHeight="1">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ht="12.75" customHeight="1">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ht="12.75" customHeight="1">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ht="12.75" customHeight="1">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ht="12.75" customHeight="1">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ht="12.75" customHeight="1">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ht="12.75" customHeight="1">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ht="12.75" customHeight="1">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ht="12.75" customHeight="1">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ht="12.75" customHeight="1">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ht="12.75" customHeight="1">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ht="12.75" customHeight="1">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ht="12.75" customHeight="1">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ht="12.75" customHeight="1">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ht="12.75" customHeight="1">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ht="12.75" customHeight="1">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ht="12.75" customHeight="1">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ht="12.75" customHeight="1">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ht="12.75" customHeight="1">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ht="12.75" customHeight="1">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ht="12.75" customHeight="1">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ht="12.75" customHeight="1">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ht="12.75" customHeight="1">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ht="12.75" customHeight="1">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ht="12.75" customHeight="1">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ht="12.75" customHeight="1">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ht="12.75" customHeight="1">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ht="12.75" customHeight="1">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ht="12.75" customHeight="1">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ht="12.75" customHeight="1">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ht="12.75" customHeight="1">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ht="12.75" customHeight="1">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ht="12.75" customHeight="1">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ht="12.75" customHeight="1">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ht="12.75" customHeight="1">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ht="12.75" customHeight="1">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ht="12.75" customHeight="1">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ht="12.75" customHeight="1">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ht="12.75" customHeight="1">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ht="12.75" customHeight="1">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ht="12.75" customHeight="1">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ht="12.75" customHeight="1">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W44:Y46"/>
    <mergeCell ref="W48:Y52"/>
    <mergeCell ref="A32:C38"/>
    <mergeCell ref="I32:J32"/>
    <mergeCell ref="W32:Y32"/>
    <mergeCell ref="W33:X36"/>
    <mergeCell ref="W38:X39"/>
    <mergeCell ref="C39:C40"/>
    <mergeCell ref="W41:X42"/>
    <mergeCell ref="E55:G57"/>
    <mergeCell ref="H55:J57"/>
    <mergeCell ref="G61:J63"/>
    <mergeCell ref="A39:B40"/>
    <mergeCell ref="A43:B44"/>
    <mergeCell ref="C43:C44"/>
    <mergeCell ref="A47:B48"/>
    <mergeCell ref="C47:C48"/>
    <mergeCell ref="A51:B52"/>
    <mergeCell ref="C51:C52"/>
  </mergeCells>
  <dataValidations>
    <dataValidation type="list" allowBlank="1" showErrorMessage="1" sqref="B1">
      <formula1>$AA$7:$AA$133</formula1>
    </dataValidation>
    <dataValidation type="list" allowBlank="1" showErrorMessage="1" sqref="B2">
      <formula1>$AB$7:$AB$28</formula1>
    </dataValidation>
  </dataValidations>
  <printOptions/>
  <pageMargins bottom="1.0" footer="0.0" header="0.0" left="0.75" right="0.75" top="1.0"/>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57"/>
    <col customWidth="1" min="16" max="18" width="9.14"/>
    <col customWidth="1" hidden="1" min="19"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'Club Growth'!G3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256</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35">
        <v>7008.0</v>
      </c>
      <c r="B9" s="147" t="str">
        <f>IF(ISTEXT("PR-"&amp;VLOOKUP(A9,'Chart of Accounts'!$B$5:$C$50,2,FALSE)),"PR-"&amp;VLOOKUP(A9,'Chart of Accounts'!$B$5:$C$50,2,FALSE),"")</f>
        <v>PR-Promotional Materials</v>
      </c>
      <c r="C9" s="137"/>
      <c r="D9" s="137"/>
      <c r="E9" s="158">
        <v>75.0</v>
      </c>
      <c r="F9" s="158">
        <v>825.0</v>
      </c>
      <c r="G9" s="158">
        <v>275.0</v>
      </c>
      <c r="H9" s="158">
        <v>125.0</v>
      </c>
      <c r="I9" s="158">
        <v>275.0</v>
      </c>
      <c r="J9" s="158">
        <v>275.0</v>
      </c>
      <c r="K9" s="158">
        <v>275.0</v>
      </c>
      <c r="L9" s="158">
        <v>275.0</v>
      </c>
      <c r="M9" s="158">
        <v>275.0</v>
      </c>
      <c r="N9" s="158">
        <v>275.0</v>
      </c>
      <c r="O9" s="132">
        <f t="shared" ref="O9:O28" si="2">SUM(C9:N9)</f>
        <v>2950</v>
      </c>
      <c r="P9" s="119"/>
      <c r="Q9" s="119"/>
      <c r="R9" s="119"/>
      <c r="S9" s="119"/>
      <c r="T9" s="139" t="s">
        <v>148</v>
      </c>
      <c r="U9" s="119"/>
      <c r="V9" s="119"/>
      <c r="W9" s="119"/>
      <c r="X9" s="119"/>
      <c r="Y9" s="119"/>
      <c r="Z9" s="119"/>
      <c r="AA9" s="119" t="s">
        <v>143</v>
      </c>
      <c r="AB9" s="119" t="str">
        <f t="shared" ref="AB9:AB28" si="3">IF(A9="","",A9&amp;"-000000")</f>
        <v>7008-000000</v>
      </c>
      <c r="AC9" s="119">
        <v>601.0</v>
      </c>
      <c r="AD9" s="119" t="str">
        <f t="shared" ref="AD9:AD28" si="4">IF(LEN($O$1)=3,$O$1,IF(LEN($O$1)=2,0&amp;$O$1,IF(LEN($O$1)=1,0&amp;0&amp;$O$1,"ERROR")))</f>
        <v>006</v>
      </c>
      <c r="AE9" s="119"/>
      <c r="AF9" s="119"/>
      <c r="AG9" s="119">
        <v>110.0</v>
      </c>
      <c r="AH9" s="119" t="str">
        <f>Summary!$B$2</f>
        <v>USD</v>
      </c>
      <c r="AI9" s="119">
        <f t="shared" ref="AI9:AT9" si="1">IF(C9="",0,C9)</f>
        <v>0</v>
      </c>
      <c r="AJ9" s="119">
        <f t="shared" si="1"/>
        <v>0</v>
      </c>
      <c r="AK9" s="152">
        <f t="shared" si="1"/>
        <v>75</v>
      </c>
      <c r="AL9" s="152">
        <f t="shared" si="1"/>
        <v>825</v>
      </c>
      <c r="AM9" s="152">
        <f t="shared" si="1"/>
        <v>275</v>
      </c>
      <c r="AN9" s="152">
        <f t="shared" si="1"/>
        <v>125</v>
      </c>
      <c r="AO9" s="152">
        <f t="shared" si="1"/>
        <v>275</v>
      </c>
      <c r="AP9" s="152">
        <f t="shared" si="1"/>
        <v>275</v>
      </c>
      <c r="AQ9" s="152">
        <f t="shared" si="1"/>
        <v>275</v>
      </c>
      <c r="AR9" s="152">
        <f t="shared" si="1"/>
        <v>275</v>
      </c>
      <c r="AS9" s="152">
        <f t="shared" si="1"/>
        <v>275</v>
      </c>
      <c r="AT9" s="152">
        <f t="shared" si="1"/>
        <v>275</v>
      </c>
    </row>
    <row r="10">
      <c r="A10" s="135">
        <v>7012.0</v>
      </c>
      <c r="B10" s="147" t="str">
        <f>IF(ISTEXT("PR-"&amp;VLOOKUP(A10,'Chart of Accounts'!$B$5:$C$50,2,FALSE)),"PR-"&amp;VLOOKUP(A10,'Chart of Accounts'!$B$5:$C$50,2,FALSE),"")</f>
        <v>PR-Supplies &amp; Stationery Expense</v>
      </c>
      <c r="C10" s="137"/>
      <c r="D10" s="137"/>
      <c r="E10" s="137"/>
      <c r="F10" s="158"/>
      <c r="G10" s="158"/>
      <c r="H10" s="158"/>
      <c r="I10" s="158"/>
      <c r="J10" s="158"/>
      <c r="K10" s="158"/>
      <c r="L10" s="158"/>
      <c r="M10" s="158"/>
      <c r="N10" s="158"/>
      <c r="O10" s="132">
        <f t="shared" si="2"/>
        <v>0</v>
      </c>
      <c r="P10" s="119"/>
      <c r="Q10" s="119"/>
      <c r="R10" s="119"/>
      <c r="S10" s="119"/>
      <c r="T10" s="119" t="s">
        <v>151</v>
      </c>
      <c r="U10" s="119">
        <v>7004.0</v>
      </c>
      <c r="V10" s="119"/>
      <c r="W10" s="119"/>
      <c r="X10" s="119"/>
      <c r="Y10" s="119"/>
      <c r="Z10" s="119"/>
      <c r="AA10" s="119" t="s">
        <v>143</v>
      </c>
      <c r="AB10" s="119" t="str">
        <f t="shared" si="3"/>
        <v>7012-000000</v>
      </c>
      <c r="AC10" s="119">
        <v>601.0</v>
      </c>
      <c r="AD10" s="119" t="str">
        <f t="shared" si="4"/>
        <v>006</v>
      </c>
      <c r="AE10" s="119"/>
      <c r="AF10" s="119"/>
      <c r="AG10" s="119">
        <v>110.0</v>
      </c>
      <c r="AH10" s="119" t="str">
        <f>Summary!$B$2</f>
        <v>USD</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c r="A11" s="135">
        <v>7014.0</v>
      </c>
      <c r="B11" s="147" t="str">
        <f>IF(ISTEXT("PR-"&amp;VLOOKUP(A11,'Chart of Accounts'!$B$5:$C$50,2,FALSE)),"PR-"&amp;VLOOKUP(A11,'Chart of Accounts'!$B$5:$C$50,2,FALSE),"")</f>
        <v>PR-Room Rental Event Expense</v>
      </c>
      <c r="C11" s="137"/>
      <c r="D11" s="137"/>
      <c r="E11" s="137"/>
      <c r="F11" s="158"/>
      <c r="G11" s="158"/>
      <c r="H11" s="158"/>
      <c r="I11" s="158"/>
      <c r="J11" s="158"/>
      <c r="K11" s="158"/>
      <c r="L11" s="158"/>
      <c r="M11" s="158"/>
      <c r="N11" s="137"/>
      <c r="O11" s="132">
        <f t="shared" si="2"/>
        <v>0</v>
      </c>
      <c r="P11" s="119"/>
      <c r="Q11" s="119"/>
      <c r="R11" s="119"/>
      <c r="S11" s="119"/>
      <c r="T11" s="119" t="s">
        <v>154</v>
      </c>
      <c r="U11" s="119">
        <v>7006.0</v>
      </c>
      <c r="V11" s="119"/>
      <c r="W11" s="119"/>
      <c r="X11" s="119"/>
      <c r="Y11" s="119"/>
      <c r="Z11" s="119"/>
      <c r="AA11" s="119" t="s">
        <v>143</v>
      </c>
      <c r="AB11" s="119" t="str">
        <f t="shared" si="3"/>
        <v>7014-000000</v>
      </c>
      <c r="AC11" s="119">
        <v>601.0</v>
      </c>
      <c r="AD11" s="119" t="str">
        <f t="shared" si="4"/>
        <v>006</v>
      </c>
      <c r="AE11" s="119"/>
      <c r="AF11" s="119"/>
      <c r="AG11" s="119">
        <v>110.0</v>
      </c>
      <c r="AH11" s="119" t="str">
        <f>Summary!$B$2</f>
        <v>USD</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c r="A12" s="135">
        <v>7020.0</v>
      </c>
      <c r="B12" s="147" t="str">
        <f>IF(ISTEXT("PR-"&amp;VLOOKUP(A12,'Chart of Accounts'!$B$5:$C$50,2,FALSE)),"PR-"&amp;VLOOKUP(A12,'Chart of Accounts'!$B$5:$C$50,2,FALSE),"")</f>
        <v>PR-Printing Expense</v>
      </c>
      <c r="C12" s="137"/>
      <c r="D12" s="137"/>
      <c r="E12" s="137"/>
      <c r="F12" s="137"/>
      <c r="G12" s="137"/>
      <c r="H12" s="137"/>
      <c r="I12" s="137"/>
      <c r="J12" s="137"/>
      <c r="K12" s="137"/>
      <c r="L12" s="137"/>
      <c r="M12" s="137"/>
      <c r="N12" s="137"/>
      <c r="O12" s="132">
        <f t="shared" si="2"/>
        <v>0</v>
      </c>
      <c r="P12" s="119"/>
      <c r="Q12" s="119"/>
      <c r="R12" s="119"/>
      <c r="S12" s="119"/>
      <c r="T12" s="119" t="s">
        <v>157</v>
      </c>
      <c r="U12" s="119">
        <v>7008.0</v>
      </c>
      <c r="V12" s="119"/>
      <c r="W12" s="119"/>
      <c r="X12" s="119"/>
      <c r="Y12" s="119"/>
      <c r="Z12" s="119"/>
      <c r="AA12" s="119" t="s">
        <v>143</v>
      </c>
      <c r="AB12" s="119" t="str">
        <f t="shared" si="3"/>
        <v>7020-000000</v>
      </c>
      <c r="AC12" s="119">
        <v>601.0</v>
      </c>
      <c r="AD12" s="119" t="str">
        <f t="shared" si="4"/>
        <v>006</v>
      </c>
      <c r="AE12" s="119"/>
      <c r="AF12" s="119"/>
      <c r="AG12" s="119">
        <v>110.0</v>
      </c>
      <c r="AH12" s="119" t="str">
        <f>Summary!$B$2</f>
        <v>USD</v>
      </c>
      <c r="AI12" s="119">
        <f t="shared" ref="AI12:AT12" si="7">IF(C12="",0,C12)</f>
        <v>0</v>
      </c>
      <c r="AJ12" s="119">
        <f t="shared" si="7"/>
        <v>0</v>
      </c>
      <c r="AK12" s="119">
        <f t="shared" si="7"/>
        <v>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c r="A13" s="135">
        <v>7024.0</v>
      </c>
      <c r="B13" s="147" t="str">
        <f>IF(ISTEXT("PR-"&amp;VLOOKUP(A13,'Chart of Accounts'!$B$5:$C$50,2,FALSE)),"PR-"&amp;VLOOKUP(A13,'Chart of Accounts'!$B$5:$C$50,2,FALSE),"")</f>
        <v>PR-Newsletter Expense</v>
      </c>
      <c r="C13" s="137"/>
      <c r="D13" s="137"/>
      <c r="E13" s="137"/>
      <c r="F13" s="137"/>
      <c r="G13" s="137"/>
      <c r="H13" s="137"/>
      <c r="I13" s="137"/>
      <c r="J13" s="137"/>
      <c r="K13" s="137"/>
      <c r="L13" s="137"/>
      <c r="M13" s="137"/>
      <c r="N13" s="137"/>
      <c r="O13" s="132">
        <f t="shared" si="2"/>
        <v>0</v>
      </c>
      <c r="P13" s="119"/>
      <c r="Q13" s="119"/>
      <c r="R13" s="119"/>
      <c r="S13" s="119"/>
      <c r="T13" s="119" t="s">
        <v>160</v>
      </c>
      <c r="U13" s="119">
        <v>7010.0</v>
      </c>
      <c r="V13" s="119"/>
      <c r="W13" s="119"/>
      <c r="X13" s="119"/>
      <c r="Y13" s="119"/>
      <c r="Z13" s="119"/>
      <c r="AA13" s="119" t="s">
        <v>143</v>
      </c>
      <c r="AB13" s="119" t="str">
        <f t="shared" si="3"/>
        <v>7024-000000</v>
      </c>
      <c r="AC13" s="119">
        <v>601.0</v>
      </c>
      <c r="AD13" s="119" t="str">
        <f t="shared" si="4"/>
        <v>006</v>
      </c>
      <c r="AE13" s="119"/>
      <c r="AF13" s="119"/>
      <c r="AG13" s="119">
        <v>110.0</v>
      </c>
      <c r="AH13" s="119" t="str">
        <f>Summary!$B$2</f>
        <v>USD</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c r="A14" s="135">
        <v>7026.0</v>
      </c>
      <c r="B14" s="147" t="str">
        <f>IF(ISTEXT("PR-"&amp;VLOOKUP(A14,'Chart of Accounts'!$B$5:$C$50,2,FALSE)),"PR-"&amp;VLOOKUP(A14,'Chart of Accounts'!$B$5:$C$50,2,FALSE),"")</f>
        <v>PR-Website Expense</v>
      </c>
      <c r="C14" s="137"/>
      <c r="D14" s="137"/>
      <c r="E14" s="137"/>
      <c r="F14" s="137"/>
      <c r="G14" s="137"/>
      <c r="H14" s="137"/>
      <c r="I14" s="137"/>
      <c r="J14" s="137"/>
      <c r="K14" s="137"/>
      <c r="L14" s="137"/>
      <c r="M14" s="137"/>
      <c r="N14" s="137"/>
      <c r="O14" s="132">
        <f t="shared" si="2"/>
        <v>0</v>
      </c>
      <c r="P14" s="119"/>
      <c r="Q14" s="119"/>
      <c r="R14" s="119"/>
      <c r="S14" s="119"/>
      <c r="T14" s="119" t="s">
        <v>163</v>
      </c>
      <c r="U14" s="119">
        <v>7012.0</v>
      </c>
      <c r="V14" s="119"/>
      <c r="W14" s="119"/>
      <c r="X14" s="119"/>
      <c r="Y14" s="119"/>
      <c r="Z14" s="119"/>
      <c r="AA14" s="119" t="s">
        <v>143</v>
      </c>
      <c r="AB14" s="119" t="str">
        <f t="shared" si="3"/>
        <v>7026-000000</v>
      </c>
      <c r="AC14" s="119">
        <v>601.0</v>
      </c>
      <c r="AD14" s="119" t="str">
        <f t="shared" si="4"/>
        <v>006</v>
      </c>
      <c r="AE14" s="119"/>
      <c r="AF14" s="119"/>
      <c r="AG14" s="119">
        <v>110.0</v>
      </c>
      <c r="AH14" s="119" t="str">
        <f>Summary!$B$2</f>
        <v>USD</v>
      </c>
      <c r="AI14" s="119">
        <f t="shared" ref="AI14:AT14" si="9">IF(C14="",0,C14)</f>
        <v>0</v>
      </c>
      <c r="AJ14" s="119">
        <f t="shared" si="9"/>
        <v>0</v>
      </c>
      <c r="AK14" s="119">
        <f t="shared" si="9"/>
        <v>0</v>
      </c>
      <c r="AL14" s="119">
        <f t="shared" si="9"/>
        <v>0</v>
      </c>
      <c r="AM14" s="119">
        <f t="shared" si="9"/>
        <v>0</v>
      </c>
      <c r="AN14" s="119">
        <f t="shared" si="9"/>
        <v>0</v>
      </c>
      <c r="AO14" s="119">
        <f t="shared" si="9"/>
        <v>0</v>
      </c>
      <c r="AP14" s="119">
        <f t="shared" si="9"/>
        <v>0</v>
      </c>
      <c r="AQ14" s="119">
        <f t="shared" si="9"/>
        <v>0</v>
      </c>
      <c r="AR14" s="119">
        <f t="shared" si="9"/>
        <v>0</v>
      </c>
      <c r="AS14" s="119">
        <f t="shared" si="9"/>
        <v>0</v>
      </c>
      <c r="AT14" s="119">
        <f t="shared" si="9"/>
        <v>0</v>
      </c>
    </row>
    <row r="15">
      <c r="A15" s="135">
        <v>7028.0</v>
      </c>
      <c r="B15" s="147" t="str">
        <f>IF(ISTEXT("PR-"&amp;VLOOKUP(A15,'Chart of Accounts'!$B$5:$C$50,2,FALSE)),"PR-"&amp;VLOOKUP(A15,'Chart of Accounts'!$B$5:$C$50,2,FALSE),"")</f>
        <v>PR-Directory Expense</v>
      </c>
      <c r="C15" s="137"/>
      <c r="D15" s="137"/>
      <c r="E15" s="137"/>
      <c r="F15" s="137"/>
      <c r="G15" s="137"/>
      <c r="H15" s="137"/>
      <c r="I15" s="137"/>
      <c r="J15" s="137"/>
      <c r="K15" s="137"/>
      <c r="L15" s="137"/>
      <c r="M15" s="137"/>
      <c r="N15" s="137"/>
      <c r="O15" s="132">
        <f t="shared" si="2"/>
        <v>0</v>
      </c>
      <c r="P15" s="119"/>
      <c r="Q15" s="119"/>
      <c r="R15" s="119"/>
      <c r="S15" s="119"/>
      <c r="T15" s="119" t="s">
        <v>166</v>
      </c>
      <c r="U15" s="119">
        <v>7014.0</v>
      </c>
      <c r="V15" s="119"/>
      <c r="W15" s="119"/>
      <c r="X15" s="119"/>
      <c r="Y15" s="119"/>
      <c r="Z15" s="119"/>
      <c r="AA15" s="119" t="s">
        <v>143</v>
      </c>
      <c r="AB15" s="119" t="str">
        <f t="shared" si="3"/>
        <v>7028-000000</v>
      </c>
      <c r="AC15" s="119">
        <v>601.0</v>
      </c>
      <c r="AD15" s="119" t="str">
        <f t="shared" si="4"/>
        <v>006</v>
      </c>
      <c r="AE15" s="119"/>
      <c r="AF15" s="119"/>
      <c r="AG15" s="119">
        <v>110.0</v>
      </c>
      <c r="AH15" s="119" t="str">
        <f>Summary!$B$2</f>
        <v>USD</v>
      </c>
      <c r="AI15" s="119">
        <f t="shared" ref="AI15:AT15" si="10">IF(C15="",0,C15)</f>
        <v>0</v>
      </c>
      <c r="AJ15" s="119">
        <f t="shared" si="10"/>
        <v>0</v>
      </c>
      <c r="AK15" s="119">
        <f t="shared" si="10"/>
        <v>0</v>
      </c>
      <c r="AL15" s="119">
        <f t="shared" si="10"/>
        <v>0</v>
      </c>
      <c r="AM15" s="119">
        <f t="shared" si="10"/>
        <v>0</v>
      </c>
      <c r="AN15" s="119">
        <f t="shared" si="10"/>
        <v>0</v>
      </c>
      <c r="AO15" s="119">
        <f t="shared" si="10"/>
        <v>0</v>
      </c>
      <c r="AP15" s="119">
        <f t="shared" si="10"/>
        <v>0</v>
      </c>
      <c r="AQ15" s="119">
        <f t="shared" si="10"/>
        <v>0</v>
      </c>
      <c r="AR15" s="119">
        <f t="shared" si="10"/>
        <v>0</v>
      </c>
      <c r="AS15" s="119">
        <f t="shared" si="10"/>
        <v>0</v>
      </c>
      <c r="AT15" s="119">
        <f t="shared" si="10"/>
        <v>0</v>
      </c>
    </row>
    <row r="16">
      <c r="A16" s="135">
        <v>7042.0</v>
      </c>
      <c r="B16" s="147" t="str">
        <f>IF(ISTEXT("PR-"&amp;VLOOKUP(A16,'Chart of Accounts'!$B$5:$C$50,2,FALSE)),"PR-"&amp;VLOOKUP(A16,'Chart of Accounts'!$B$5:$C$50,2,FALSE),"")</f>
        <v>PR-Outside Contractor Expense</v>
      </c>
      <c r="C16" s="137"/>
      <c r="D16" s="137"/>
      <c r="E16" s="137"/>
      <c r="F16" s="137">
        <v>400.0</v>
      </c>
      <c r="G16" s="137"/>
      <c r="H16" s="137"/>
      <c r="I16" s="137">
        <v>400.0</v>
      </c>
      <c r="J16" s="137">
        <v>400.0</v>
      </c>
      <c r="K16" s="137"/>
      <c r="L16" s="137"/>
      <c r="M16" s="137"/>
      <c r="N16" s="137"/>
      <c r="O16" s="132">
        <f t="shared" si="2"/>
        <v>1200</v>
      </c>
      <c r="P16" s="119"/>
      <c r="Q16" s="119"/>
      <c r="R16" s="119"/>
      <c r="S16" s="119"/>
      <c r="T16" s="119" t="s">
        <v>169</v>
      </c>
      <c r="U16" s="119">
        <v>7016.0</v>
      </c>
      <c r="V16" s="119"/>
      <c r="W16" s="119"/>
      <c r="X16" s="119"/>
      <c r="Y16" s="119"/>
      <c r="Z16" s="119"/>
      <c r="AA16" s="119" t="s">
        <v>143</v>
      </c>
      <c r="AB16" s="119" t="str">
        <f t="shared" si="3"/>
        <v>7042-000000</v>
      </c>
      <c r="AC16" s="119">
        <v>601.0</v>
      </c>
      <c r="AD16" s="119" t="str">
        <f t="shared" si="4"/>
        <v>006</v>
      </c>
      <c r="AE16" s="119"/>
      <c r="AF16" s="119"/>
      <c r="AG16" s="119">
        <v>110.0</v>
      </c>
      <c r="AH16" s="119" t="str">
        <f>Summary!$B$2</f>
        <v>USD</v>
      </c>
      <c r="AI16" s="119">
        <f t="shared" ref="AI16:AT16" si="11">IF(C16="",0,C16)</f>
        <v>0</v>
      </c>
      <c r="AJ16" s="119">
        <f t="shared" si="11"/>
        <v>0</v>
      </c>
      <c r="AK16" s="119">
        <f t="shared" si="11"/>
        <v>0</v>
      </c>
      <c r="AL16" s="152">
        <f t="shared" si="11"/>
        <v>400</v>
      </c>
      <c r="AM16" s="119">
        <f t="shared" si="11"/>
        <v>0</v>
      </c>
      <c r="AN16" s="119">
        <f t="shared" si="11"/>
        <v>0</v>
      </c>
      <c r="AO16" s="152">
        <f t="shared" si="11"/>
        <v>400</v>
      </c>
      <c r="AP16" s="152">
        <f t="shared" si="11"/>
        <v>400</v>
      </c>
      <c r="AQ16" s="119">
        <f t="shared" si="11"/>
        <v>0</v>
      </c>
      <c r="AR16" s="119">
        <f t="shared" si="11"/>
        <v>0</v>
      </c>
      <c r="AS16" s="119">
        <f t="shared" si="11"/>
        <v>0</v>
      </c>
      <c r="AT16" s="119">
        <f t="shared" si="11"/>
        <v>0</v>
      </c>
    </row>
    <row r="17">
      <c r="A17" s="135">
        <v>7044.0</v>
      </c>
      <c r="B17" s="147" t="str">
        <f>IF(ISTEXT("PR-"&amp;VLOOKUP(A17,'Chart of Accounts'!$B$5:$C$50,2,FALSE)),"PR-"&amp;VLOOKUP(A17,'Chart of Accounts'!$B$5:$C$50,2,FALSE),"")</f>
        <v>PR-Postage &amp; Shipping Expense</v>
      </c>
      <c r="C17" s="137"/>
      <c r="D17" s="137"/>
      <c r="E17" s="137"/>
      <c r="F17" s="137"/>
      <c r="G17" s="137"/>
      <c r="H17" s="137"/>
      <c r="I17" s="137"/>
      <c r="J17" s="137"/>
      <c r="K17" s="137"/>
      <c r="L17" s="137"/>
      <c r="M17" s="137"/>
      <c r="N17" s="137"/>
      <c r="O17" s="132">
        <f t="shared" si="2"/>
        <v>0</v>
      </c>
      <c r="P17" s="119"/>
      <c r="Q17" s="119"/>
      <c r="R17" s="119"/>
      <c r="S17" s="119"/>
      <c r="T17" s="119" t="s">
        <v>171</v>
      </c>
      <c r="U17" s="119">
        <v>7018.0</v>
      </c>
      <c r="V17" s="119"/>
      <c r="W17" s="119"/>
      <c r="X17" s="119"/>
      <c r="Y17" s="119"/>
      <c r="Z17" s="119"/>
      <c r="AA17" s="119" t="s">
        <v>143</v>
      </c>
      <c r="AB17" s="119" t="str">
        <f t="shared" si="3"/>
        <v>7044-000000</v>
      </c>
      <c r="AC17" s="119">
        <v>601.0</v>
      </c>
      <c r="AD17" s="119" t="str">
        <f t="shared" si="4"/>
        <v>006</v>
      </c>
      <c r="AE17" s="119"/>
      <c r="AF17" s="119"/>
      <c r="AG17" s="119">
        <v>110.0</v>
      </c>
      <c r="AH17" s="119" t="str">
        <f>Summary!$B$2</f>
        <v>USD</v>
      </c>
      <c r="AI17" s="119">
        <f t="shared" ref="AI17:AT17" si="12">IF(C17="",0,C17)</f>
        <v>0</v>
      </c>
      <c r="AJ17" s="119">
        <f t="shared" si="12"/>
        <v>0</v>
      </c>
      <c r="AK17" s="119">
        <f t="shared" si="12"/>
        <v>0</v>
      </c>
      <c r="AL17" s="119">
        <f t="shared" si="12"/>
        <v>0</v>
      </c>
      <c r="AM17" s="119">
        <f t="shared" si="12"/>
        <v>0</v>
      </c>
      <c r="AN17" s="119">
        <f t="shared" si="12"/>
        <v>0</v>
      </c>
      <c r="AO17" s="119">
        <f t="shared" si="12"/>
        <v>0</v>
      </c>
      <c r="AP17" s="119">
        <f t="shared" si="12"/>
        <v>0</v>
      </c>
      <c r="AQ17" s="119">
        <f t="shared" si="12"/>
        <v>0</v>
      </c>
      <c r="AR17" s="119">
        <f t="shared" si="12"/>
        <v>0</v>
      </c>
      <c r="AS17" s="119">
        <f t="shared" si="12"/>
        <v>0</v>
      </c>
      <c r="AT17" s="119">
        <f t="shared" si="12"/>
        <v>0</v>
      </c>
    </row>
    <row r="18">
      <c r="A18" s="135">
        <v>7086.0</v>
      </c>
      <c r="B18" s="147" t="str">
        <f>IF(ISTEXT("PR-"&amp;VLOOKUP(A18,'Chart of Accounts'!$B$5:$C$50,2,FALSE)),"PR-"&amp;VLOOKUP(A18,'Chart of Accounts'!$B$5:$C$50,2,FALSE),"")</f>
        <v>PR-Miscellaneous Expenses</v>
      </c>
      <c r="C18" s="137"/>
      <c r="D18" s="137"/>
      <c r="E18" s="137"/>
      <c r="F18" s="137"/>
      <c r="G18" s="137"/>
      <c r="H18" s="137"/>
      <c r="I18" s="137"/>
      <c r="J18" s="137"/>
      <c r="K18" s="137"/>
      <c r="L18" s="137"/>
      <c r="M18" s="137"/>
      <c r="N18" s="137"/>
      <c r="O18" s="132">
        <f t="shared" si="2"/>
        <v>0</v>
      </c>
      <c r="P18" s="119"/>
      <c r="Q18" s="119"/>
      <c r="R18" s="119"/>
      <c r="S18" s="119"/>
      <c r="T18" s="119" t="s">
        <v>173</v>
      </c>
      <c r="U18" s="119">
        <v>7020.0</v>
      </c>
      <c r="V18" s="119"/>
      <c r="W18" s="119"/>
      <c r="X18" s="119"/>
      <c r="Y18" s="119"/>
      <c r="Z18" s="119"/>
      <c r="AA18" s="119" t="s">
        <v>143</v>
      </c>
      <c r="AB18" s="119" t="str">
        <f t="shared" si="3"/>
        <v>7086-000000</v>
      </c>
      <c r="AC18" s="119">
        <v>601.0</v>
      </c>
      <c r="AD18" s="119" t="str">
        <f t="shared" si="4"/>
        <v>006</v>
      </c>
      <c r="AE18" s="119"/>
      <c r="AF18" s="119"/>
      <c r="AG18" s="119">
        <v>110.0</v>
      </c>
      <c r="AH18" s="119" t="str">
        <f>Summary!$B$2</f>
        <v>USD</v>
      </c>
      <c r="AI18" s="119">
        <f t="shared" ref="AI18:AT18" si="13">IF(C18="",0,C18)</f>
        <v>0</v>
      </c>
      <c r="AJ18" s="119">
        <f t="shared" si="13"/>
        <v>0</v>
      </c>
      <c r="AK18" s="119">
        <f t="shared" si="13"/>
        <v>0</v>
      </c>
      <c r="AL18" s="119">
        <f t="shared" si="13"/>
        <v>0</v>
      </c>
      <c r="AM18" s="119">
        <f t="shared" si="13"/>
        <v>0</v>
      </c>
      <c r="AN18" s="119">
        <f t="shared" si="13"/>
        <v>0</v>
      </c>
      <c r="AO18" s="119">
        <f t="shared" si="13"/>
        <v>0</v>
      </c>
      <c r="AP18" s="119">
        <f t="shared" si="13"/>
        <v>0</v>
      </c>
      <c r="AQ18" s="119">
        <f t="shared" si="13"/>
        <v>0</v>
      </c>
      <c r="AR18" s="119">
        <f t="shared" si="13"/>
        <v>0</v>
      </c>
      <c r="AS18" s="119">
        <f t="shared" si="13"/>
        <v>0</v>
      </c>
      <c r="AT18" s="119">
        <f t="shared" si="13"/>
        <v>0</v>
      </c>
    </row>
    <row r="19">
      <c r="A19" s="2"/>
      <c r="B19" s="147" t="str">
        <f>IF(ISTEXT("PR-"&amp;VLOOKUP(A19,'Chart of Accounts'!$B$5:$C$50,2,FALSE)),"PR-"&amp;VLOOKUP(A19,'Chart of Accounts'!$B$5:$C$50,2,FALSE),"")</f>
        <v/>
      </c>
      <c r="C19" s="137"/>
      <c r="D19" s="137"/>
      <c r="E19" s="137"/>
      <c r="F19" s="137"/>
      <c r="G19" s="137"/>
      <c r="H19" s="137"/>
      <c r="I19" s="137"/>
      <c r="J19" s="137"/>
      <c r="K19" s="137"/>
      <c r="L19" s="137"/>
      <c r="M19" s="137"/>
      <c r="N19" s="137"/>
      <c r="O19" s="132">
        <f t="shared" si="2"/>
        <v>0</v>
      </c>
      <c r="P19" s="119"/>
      <c r="Q19" s="119"/>
      <c r="R19" s="119"/>
      <c r="S19" s="119"/>
      <c r="T19" s="119" t="s">
        <v>175</v>
      </c>
      <c r="U19" s="119">
        <v>7022.0</v>
      </c>
      <c r="V19" s="119"/>
      <c r="W19" s="119"/>
      <c r="X19" s="119"/>
      <c r="Y19" s="119"/>
      <c r="Z19" s="119"/>
      <c r="AA19" s="119" t="s">
        <v>143</v>
      </c>
      <c r="AB19" s="119" t="str">
        <f t="shared" si="3"/>
        <v/>
      </c>
      <c r="AC19" s="119">
        <v>601.0</v>
      </c>
      <c r="AD19" s="119" t="str">
        <f t="shared" si="4"/>
        <v>006</v>
      </c>
      <c r="AE19" s="119"/>
      <c r="AF19" s="119"/>
      <c r="AG19" s="119">
        <v>110.0</v>
      </c>
      <c r="AH19" s="119" t="str">
        <f>Summary!$B$2</f>
        <v>USD</v>
      </c>
      <c r="AI19" s="119">
        <f t="shared" ref="AI19:AT19" si="14">IF(C19="",0,C19)</f>
        <v>0</v>
      </c>
      <c r="AJ19" s="119">
        <f t="shared" si="14"/>
        <v>0</v>
      </c>
      <c r="AK19" s="119">
        <f t="shared" si="14"/>
        <v>0</v>
      </c>
      <c r="AL19" s="119">
        <f t="shared" si="14"/>
        <v>0</v>
      </c>
      <c r="AM19" s="119">
        <f t="shared" si="14"/>
        <v>0</v>
      </c>
      <c r="AN19" s="119">
        <f t="shared" si="14"/>
        <v>0</v>
      </c>
      <c r="AO19" s="119">
        <f t="shared" si="14"/>
        <v>0</v>
      </c>
      <c r="AP19" s="119">
        <f t="shared" si="14"/>
        <v>0</v>
      </c>
      <c r="AQ19" s="119">
        <f t="shared" si="14"/>
        <v>0</v>
      </c>
      <c r="AR19" s="119">
        <f t="shared" si="14"/>
        <v>0</v>
      </c>
      <c r="AS19" s="119">
        <f t="shared" si="14"/>
        <v>0</v>
      </c>
      <c r="AT19" s="119">
        <f t="shared" si="14"/>
        <v>0</v>
      </c>
    </row>
    <row r="20">
      <c r="A20" s="2"/>
      <c r="B20" s="147" t="str">
        <f>IF(ISTEXT("PR-"&amp;VLOOKUP(A20,'Chart of Accounts'!$B$5:$C$50,2,FALSE)),"PR-"&amp;VLOOKUP(A20,'Chart of Accounts'!$B$5:$C$50,2,FALSE),"")</f>
        <v/>
      </c>
      <c r="C20" s="137"/>
      <c r="D20" s="137"/>
      <c r="E20" s="137"/>
      <c r="F20" s="137"/>
      <c r="G20" s="137"/>
      <c r="H20" s="137"/>
      <c r="I20" s="137"/>
      <c r="J20" s="137"/>
      <c r="K20" s="137"/>
      <c r="L20" s="137"/>
      <c r="M20" s="137"/>
      <c r="N20" s="137"/>
      <c r="O20" s="132">
        <f t="shared" si="2"/>
        <v>0</v>
      </c>
      <c r="P20" s="119"/>
      <c r="Q20" s="119"/>
      <c r="R20" s="119"/>
      <c r="S20" s="119"/>
      <c r="T20" s="119" t="s">
        <v>177</v>
      </c>
      <c r="U20" s="119">
        <v>7024.0</v>
      </c>
      <c r="V20" s="119"/>
      <c r="W20" s="119"/>
      <c r="X20" s="119"/>
      <c r="Y20" s="119"/>
      <c r="Z20" s="119"/>
      <c r="AA20" s="119" t="s">
        <v>143</v>
      </c>
      <c r="AB20" s="119" t="str">
        <f t="shared" si="3"/>
        <v/>
      </c>
      <c r="AC20" s="119">
        <v>601.0</v>
      </c>
      <c r="AD20" s="119" t="str">
        <f t="shared" si="4"/>
        <v>006</v>
      </c>
      <c r="AE20" s="119"/>
      <c r="AF20" s="119"/>
      <c r="AG20" s="119">
        <v>110.0</v>
      </c>
      <c r="AH20" s="119" t="str">
        <f>Summary!$B$2</f>
        <v>USD</v>
      </c>
      <c r="AI20" s="119">
        <f t="shared" ref="AI20:AT20" si="15">IF(C20="",0,C20)</f>
        <v>0</v>
      </c>
      <c r="AJ20" s="119">
        <f t="shared" si="15"/>
        <v>0</v>
      </c>
      <c r="AK20" s="119">
        <f t="shared" si="15"/>
        <v>0</v>
      </c>
      <c r="AL20" s="119">
        <f t="shared" si="15"/>
        <v>0</v>
      </c>
      <c r="AM20" s="119">
        <f t="shared" si="15"/>
        <v>0</v>
      </c>
      <c r="AN20" s="119">
        <f t="shared" si="15"/>
        <v>0</v>
      </c>
      <c r="AO20" s="119">
        <f t="shared" si="15"/>
        <v>0</v>
      </c>
      <c r="AP20" s="119">
        <f t="shared" si="15"/>
        <v>0</v>
      </c>
      <c r="AQ20" s="119">
        <f t="shared" si="15"/>
        <v>0</v>
      </c>
      <c r="AR20" s="119">
        <f t="shared" si="15"/>
        <v>0</v>
      </c>
      <c r="AS20" s="119">
        <f t="shared" si="15"/>
        <v>0</v>
      </c>
      <c r="AT20" s="119">
        <f t="shared" si="15"/>
        <v>0</v>
      </c>
    </row>
    <row r="21" ht="18.0" customHeight="1">
      <c r="A21" s="2"/>
      <c r="B21" s="147" t="str">
        <f>IF(ISTEXT("PR-"&amp;VLOOKUP(A21,'Chart of Accounts'!$B$5:$C$50,2,FALSE)),"PR-"&amp;VLOOKUP(A21,'Chart of Accounts'!$B$5:$C$50,2,FALSE),"")</f>
        <v/>
      </c>
      <c r="C21" s="137"/>
      <c r="D21" s="137"/>
      <c r="E21" s="137"/>
      <c r="F21" s="137"/>
      <c r="G21" s="137"/>
      <c r="H21" s="137"/>
      <c r="I21" s="137"/>
      <c r="J21" s="137"/>
      <c r="K21" s="137"/>
      <c r="L21" s="137"/>
      <c r="M21" s="137"/>
      <c r="N21" s="137"/>
      <c r="O21" s="132">
        <f t="shared" si="2"/>
        <v>0</v>
      </c>
      <c r="P21" s="119"/>
      <c r="Q21" s="119"/>
      <c r="R21" s="119"/>
      <c r="S21" s="119"/>
      <c r="T21" s="119" t="s">
        <v>179</v>
      </c>
      <c r="U21" s="119">
        <v>7026.0</v>
      </c>
      <c r="V21" s="119"/>
      <c r="W21" s="119"/>
      <c r="X21" s="119"/>
      <c r="Y21" s="119"/>
      <c r="Z21" s="119"/>
      <c r="AA21" s="119" t="s">
        <v>143</v>
      </c>
      <c r="AB21" s="119" t="str">
        <f t="shared" si="3"/>
        <v/>
      </c>
      <c r="AC21" s="119">
        <v>601.0</v>
      </c>
      <c r="AD21" s="119" t="str">
        <f t="shared" si="4"/>
        <v>006</v>
      </c>
      <c r="AE21" s="119"/>
      <c r="AF21" s="119"/>
      <c r="AG21" s="119">
        <v>110.0</v>
      </c>
      <c r="AH21" s="119" t="str">
        <f>Summary!$B$2</f>
        <v>USD</v>
      </c>
      <c r="AI21" s="119">
        <f t="shared" ref="AI21:AT21" si="16">IF(C21="",0,C21)</f>
        <v>0</v>
      </c>
      <c r="AJ21" s="119">
        <f t="shared" si="16"/>
        <v>0</v>
      </c>
      <c r="AK21" s="119">
        <f t="shared" si="16"/>
        <v>0</v>
      </c>
      <c r="AL21" s="119">
        <f t="shared" si="16"/>
        <v>0</v>
      </c>
      <c r="AM21" s="119">
        <f t="shared" si="16"/>
        <v>0</v>
      </c>
      <c r="AN21" s="119">
        <f t="shared" si="16"/>
        <v>0</v>
      </c>
      <c r="AO21" s="119">
        <f t="shared" si="16"/>
        <v>0</v>
      </c>
      <c r="AP21" s="119">
        <f t="shared" si="16"/>
        <v>0</v>
      </c>
      <c r="AQ21" s="119">
        <f t="shared" si="16"/>
        <v>0</v>
      </c>
      <c r="AR21" s="119">
        <f t="shared" si="16"/>
        <v>0</v>
      </c>
      <c r="AS21" s="119">
        <f t="shared" si="16"/>
        <v>0</v>
      </c>
      <c r="AT21" s="119">
        <f t="shared" si="16"/>
        <v>0</v>
      </c>
    </row>
    <row r="22" ht="15.75" customHeight="1">
      <c r="A22" s="2"/>
      <c r="B22" s="147" t="str">
        <f>IF(ISTEXT("PR-"&amp;VLOOKUP(A22,'Chart of Accounts'!$B$5:$C$50,2,FALSE)),"PR-"&amp;VLOOKUP(A22,'Chart of Accounts'!$B$5:$C$50,2,FALSE),"")</f>
        <v/>
      </c>
      <c r="C22" s="137"/>
      <c r="D22" s="137"/>
      <c r="E22" s="137"/>
      <c r="F22" s="137"/>
      <c r="G22" s="137"/>
      <c r="H22" s="137"/>
      <c r="I22" s="137"/>
      <c r="J22" s="137"/>
      <c r="K22" s="137"/>
      <c r="L22" s="137"/>
      <c r="M22" s="137"/>
      <c r="N22" s="137"/>
      <c r="O22" s="132">
        <f t="shared" si="2"/>
        <v>0</v>
      </c>
      <c r="P22" s="119"/>
      <c r="Q22" s="119"/>
      <c r="R22" s="119"/>
      <c r="S22" s="119"/>
      <c r="T22" s="119" t="s">
        <v>181</v>
      </c>
      <c r="U22" s="119">
        <v>7028.0</v>
      </c>
      <c r="V22" s="119"/>
      <c r="W22" s="119"/>
      <c r="X22" s="119"/>
      <c r="Y22" s="119"/>
      <c r="Z22" s="119"/>
      <c r="AA22" s="119" t="s">
        <v>143</v>
      </c>
      <c r="AB22" s="119" t="str">
        <f t="shared" si="3"/>
        <v/>
      </c>
      <c r="AC22" s="119">
        <v>601.0</v>
      </c>
      <c r="AD22" s="119" t="str">
        <f t="shared" si="4"/>
        <v>006</v>
      </c>
      <c r="AE22" s="119"/>
      <c r="AF22" s="119"/>
      <c r="AG22" s="119">
        <v>110.0</v>
      </c>
      <c r="AH22" s="119" t="str">
        <f>Summary!$B$2</f>
        <v>USD</v>
      </c>
      <c r="AI22" s="119">
        <f t="shared" ref="AI22:AT22" si="17">IF(C22="",0,C22)</f>
        <v>0</v>
      </c>
      <c r="AJ22" s="119">
        <f t="shared" si="17"/>
        <v>0</v>
      </c>
      <c r="AK22" s="119">
        <f t="shared" si="17"/>
        <v>0</v>
      </c>
      <c r="AL22" s="119">
        <f t="shared" si="17"/>
        <v>0</v>
      </c>
      <c r="AM22" s="119">
        <f t="shared" si="17"/>
        <v>0</v>
      </c>
      <c r="AN22" s="119">
        <f t="shared" si="17"/>
        <v>0</v>
      </c>
      <c r="AO22" s="119">
        <f t="shared" si="17"/>
        <v>0</v>
      </c>
      <c r="AP22" s="119">
        <f t="shared" si="17"/>
        <v>0</v>
      </c>
      <c r="AQ22" s="119">
        <f t="shared" si="17"/>
        <v>0</v>
      </c>
      <c r="AR22" s="119">
        <f t="shared" si="17"/>
        <v>0</v>
      </c>
      <c r="AS22" s="119">
        <f t="shared" si="17"/>
        <v>0</v>
      </c>
      <c r="AT22" s="119">
        <f t="shared" si="17"/>
        <v>0</v>
      </c>
    </row>
    <row r="23" ht="15.75" customHeight="1">
      <c r="A23" s="2"/>
      <c r="B23" s="147" t="str">
        <f>IF(ISTEXT("PR-"&amp;VLOOKUP(A23,'Chart of Accounts'!$B$5:$C$50,2,FALSE)),"PR-"&amp;VLOOKUP(A23,'Chart of Accounts'!$B$5:$C$50,2,FALSE),"")</f>
        <v/>
      </c>
      <c r="C23" s="137"/>
      <c r="D23" s="137"/>
      <c r="E23" s="137"/>
      <c r="F23" s="137"/>
      <c r="G23" s="137"/>
      <c r="H23" s="137"/>
      <c r="I23" s="137"/>
      <c r="J23" s="137"/>
      <c r="K23" s="137"/>
      <c r="L23" s="137"/>
      <c r="M23" s="137"/>
      <c r="N23" s="137"/>
      <c r="O23" s="132">
        <f t="shared" si="2"/>
        <v>0</v>
      </c>
      <c r="P23" s="119"/>
      <c r="Q23" s="119"/>
      <c r="R23" s="119"/>
      <c r="S23" s="119"/>
      <c r="T23" s="119" t="s">
        <v>183</v>
      </c>
      <c r="U23" s="119">
        <v>7030.0</v>
      </c>
      <c r="V23" s="119"/>
      <c r="W23" s="119"/>
      <c r="X23" s="119"/>
      <c r="Y23" s="119"/>
      <c r="Z23" s="119"/>
      <c r="AA23" s="119" t="s">
        <v>143</v>
      </c>
      <c r="AB23" s="119" t="str">
        <f t="shared" si="3"/>
        <v/>
      </c>
      <c r="AC23" s="119">
        <v>601.0</v>
      </c>
      <c r="AD23" s="119" t="str">
        <f t="shared" si="4"/>
        <v>006</v>
      </c>
      <c r="AE23" s="119"/>
      <c r="AF23" s="119"/>
      <c r="AG23" s="119">
        <v>110.0</v>
      </c>
      <c r="AH23" s="119" t="str">
        <f>Summary!$B$2</f>
        <v>USD</v>
      </c>
      <c r="AI23" s="119">
        <f t="shared" ref="AI23:AT23" si="18">IF(C23="",0,C23)</f>
        <v>0</v>
      </c>
      <c r="AJ23" s="119">
        <f t="shared" si="18"/>
        <v>0</v>
      </c>
      <c r="AK23" s="119">
        <f t="shared" si="18"/>
        <v>0</v>
      </c>
      <c r="AL23" s="119">
        <f t="shared" si="18"/>
        <v>0</v>
      </c>
      <c r="AM23" s="119">
        <f t="shared" si="18"/>
        <v>0</v>
      </c>
      <c r="AN23" s="119">
        <f t="shared" si="18"/>
        <v>0</v>
      </c>
      <c r="AO23" s="119">
        <f t="shared" si="18"/>
        <v>0</v>
      </c>
      <c r="AP23" s="119">
        <f t="shared" si="18"/>
        <v>0</v>
      </c>
      <c r="AQ23" s="119">
        <f t="shared" si="18"/>
        <v>0</v>
      </c>
      <c r="AR23" s="119">
        <f t="shared" si="18"/>
        <v>0</v>
      </c>
      <c r="AS23" s="119">
        <f t="shared" si="18"/>
        <v>0</v>
      </c>
      <c r="AT23" s="119">
        <f t="shared" si="18"/>
        <v>0</v>
      </c>
    </row>
    <row r="24" ht="15.75" customHeight="1">
      <c r="A24" s="2"/>
      <c r="B24" s="147" t="str">
        <f>IF(ISTEXT("PR-"&amp;VLOOKUP(A24,'Chart of Accounts'!$B$5:$C$50,2,FALSE)),"PR-"&amp;VLOOKUP(A24,'Chart of Accounts'!$B$5:$C$50,2,FALSE),"")</f>
        <v/>
      </c>
      <c r="C24" s="137"/>
      <c r="D24" s="137"/>
      <c r="E24" s="137"/>
      <c r="F24" s="137"/>
      <c r="G24" s="137"/>
      <c r="H24" s="137"/>
      <c r="I24" s="137"/>
      <c r="J24" s="137"/>
      <c r="K24" s="137"/>
      <c r="L24" s="137"/>
      <c r="M24" s="137"/>
      <c r="N24" s="137"/>
      <c r="O24" s="132">
        <f t="shared" si="2"/>
        <v>0</v>
      </c>
      <c r="P24" s="119"/>
      <c r="Q24" s="119"/>
      <c r="R24" s="119"/>
      <c r="S24" s="119"/>
      <c r="T24" s="119" t="s">
        <v>185</v>
      </c>
      <c r="U24" s="119">
        <v>7032.0</v>
      </c>
      <c r="V24" s="119"/>
      <c r="W24" s="119"/>
      <c r="X24" s="119"/>
      <c r="Y24" s="119"/>
      <c r="Z24" s="119"/>
      <c r="AA24" s="119" t="s">
        <v>143</v>
      </c>
      <c r="AB24" s="119" t="str">
        <f t="shared" si="3"/>
        <v/>
      </c>
      <c r="AC24" s="119">
        <v>601.0</v>
      </c>
      <c r="AD24" s="119" t="str">
        <f t="shared" si="4"/>
        <v>006</v>
      </c>
      <c r="AE24" s="119"/>
      <c r="AF24" s="119"/>
      <c r="AG24" s="119">
        <v>110.0</v>
      </c>
      <c r="AH24" s="119" t="str">
        <f>Summary!$B$2</f>
        <v>USD</v>
      </c>
      <c r="AI24" s="119">
        <f t="shared" ref="AI24:AT24" si="19">IF(C24="",0,C24)</f>
        <v>0</v>
      </c>
      <c r="AJ24" s="119">
        <f t="shared" si="19"/>
        <v>0</v>
      </c>
      <c r="AK24" s="119">
        <f t="shared" si="19"/>
        <v>0</v>
      </c>
      <c r="AL24" s="119">
        <f t="shared" si="19"/>
        <v>0</v>
      </c>
      <c r="AM24" s="119">
        <f t="shared" si="19"/>
        <v>0</v>
      </c>
      <c r="AN24" s="119">
        <f t="shared" si="19"/>
        <v>0</v>
      </c>
      <c r="AO24" s="119">
        <f t="shared" si="19"/>
        <v>0</v>
      </c>
      <c r="AP24" s="119">
        <f t="shared" si="19"/>
        <v>0</v>
      </c>
      <c r="AQ24" s="119">
        <f t="shared" si="19"/>
        <v>0</v>
      </c>
      <c r="AR24" s="119">
        <f t="shared" si="19"/>
        <v>0</v>
      </c>
      <c r="AS24" s="119">
        <f t="shared" si="19"/>
        <v>0</v>
      </c>
      <c r="AT24" s="119">
        <f t="shared" si="19"/>
        <v>0</v>
      </c>
    </row>
    <row r="25" ht="15.75" customHeight="1">
      <c r="A25" s="2"/>
      <c r="B25" s="147" t="str">
        <f>IF(ISTEXT("PR-"&amp;VLOOKUP(A25,'Chart of Accounts'!$B$5:$C$50,2,FALSE)),"PR-"&amp;VLOOKUP(A25,'Chart of Accounts'!$B$5:$C$50,2,FALSE),"")</f>
        <v/>
      </c>
      <c r="C25" s="137"/>
      <c r="D25" s="137"/>
      <c r="E25" s="137"/>
      <c r="F25" s="137"/>
      <c r="G25" s="137"/>
      <c r="H25" s="137"/>
      <c r="I25" s="137"/>
      <c r="J25" s="137"/>
      <c r="K25" s="137"/>
      <c r="L25" s="137"/>
      <c r="M25" s="137"/>
      <c r="N25" s="137"/>
      <c r="O25" s="132">
        <f t="shared" si="2"/>
        <v>0</v>
      </c>
      <c r="P25" s="119"/>
      <c r="Q25" s="119"/>
      <c r="R25" s="119"/>
      <c r="S25" s="119"/>
      <c r="T25" s="119" t="s">
        <v>186</v>
      </c>
      <c r="U25" s="119">
        <v>7034.0</v>
      </c>
      <c r="V25" s="119"/>
      <c r="W25" s="119"/>
      <c r="X25" s="119"/>
      <c r="Y25" s="119"/>
      <c r="Z25" s="119"/>
      <c r="AA25" s="119" t="s">
        <v>143</v>
      </c>
      <c r="AB25" s="119" t="str">
        <f t="shared" si="3"/>
        <v/>
      </c>
      <c r="AC25" s="119">
        <v>601.0</v>
      </c>
      <c r="AD25" s="119" t="str">
        <f t="shared" si="4"/>
        <v>006</v>
      </c>
      <c r="AE25" s="119"/>
      <c r="AF25" s="119"/>
      <c r="AG25" s="119">
        <v>110.0</v>
      </c>
      <c r="AH25" s="119" t="str">
        <f>Summary!$B$2</f>
        <v>USD</v>
      </c>
      <c r="AI25" s="119">
        <f t="shared" ref="AI25:AT25" si="20">IF(C25="",0,C25)</f>
        <v>0</v>
      </c>
      <c r="AJ25" s="119">
        <f t="shared" si="20"/>
        <v>0</v>
      </c>
      <c r="AK25" s="119">
        <f t="shared" si="20"/>
        <v>0</v>
      </c>
      <c r="AL25" s="119">
        <f t="shared" si="20"/>
        <v>0</v>
      </c>
      <c r="AM25" s="119">
        <f t="shared" si="20"/>
        <v>0</v>
      </c>
      <c r="AN25" s="119">
        <f t="shared" si="20"/>
        <v>0</v>
      </c>
      <c r="AO25" s="119">
        <f t="shared" si="20"/>
        <v>0</v>
      </c>
      <c r="AP25" s="119">
        <f t="shared" si="20"/>
        <v>0</v>
      </c>
      <c r="AQ25" s="119">
        <f t="shared" si="20"/>
        <v>0</v>
      </c>
      <c r="AR25" s="119">
        <f t="shared" si="20"/>
        <v>0</v>
      </c>
      <c r="AS25" s="119">
        <f t="shared" si="20"/>
        <v>0</v>
      </c>
      <c r="AT25" s="119">
        <f t="shared" si="20"/>
        <v>0</v>
      </c>
    </row>
    <row r="26" ht="15.75" customHeight="1">
      <c r="A26" s="2"/>
      <c r="B26" s="147" t="str">
        <f>IF(ISTEXT("PR-"&amp;VLOOKUP(A26,'Chart of Accounts'!$B$5:$C$50,2,FALSE)),"PR-"&amp;VLOOKUP(A26,'Chart of Accounts'!$B$5:$C$50,2,FALSE),"")</f>
        <v/>
      </c>
      <c r="C26" s="137"/>
      <c r="D26" s="137"/>
      <c r="E26" s="137"/>
      <c r="F26" s="137"/>
      <c r="G26" s="137"/>
      <c r="H26" s="137"/>
      <c r="I26" s="137"/>
      <c r="J26" s="137"/>
      <c r="K26" s="137"/>
      <c r="L26" s="137"/>
      <c r="M26" s="137"/>
      <c r="N26" s="137"/>
      <c r="O26" s="132">
        <f t="shared" si="2"/>
        <v>0</v>
      </c>
      <c r="P26" s="119"/>
      <c r="Q26" s="119"/>
      <c r="R26" s="119"/>
      <c r="S26" s="119"/>
      <c r="T26" s="119" t="s">
        <v>188</v>
      </c>
      <c r="U26" s="119">
        <v>7036.0</v>
      </c>
      <c r="V26" s="119"/>
      <c r="W26" s="119"/>
      <c r="X26" s="119"/>
      <c r="Y26" s="119"/>
      <c r="Z26" s="119"/>
      <c r="AA26" s="119" t="s">
        <v>143</v>
      </c>
      <c r="AB26" s="119" t="str">
        <f t="shared" si="3"/>
        <v/>
      </c>
      <c r="AC26" s="119">
        <v>601.0</v>
      </c>
      <c r="AD26" s="119" t="str">
        <f t="shared" si="4"/>
        <v>006</v>
      </c>
      <c r="AE26" s="119"/>
      <c r="AF26" s="119"/>
      <c r="AG26" s="119">
        <v>110.0</v>
      </c>
      <c r="AH26" s="119" t="str">
        <f>Summary!$B$2</f>
        <v>USD</v>
      </c>
      <c r="AI26" s="119">
        <f t="shared" ref="AI26:AT26" si="21">IF(C26="",0,C26)</f>
        <v>0</v>
      </c>
      <c r="AJ26" s="119">
        <f t="shared" si="21"/>
        <v>0</v>
      </c>
      <c r="AK26" s="119">
        <f t="shared" si="21"/>
        <v>0</v>
      </c>
      <c r="AL26" s="119">
        <f t="shared" si="21"/>
        <v>0</v>
      </c>
      <c r="AM26" s="119">
        <f t="shared" si="21"/>
        <v>0</v>
      </c>
      <c r="AN26" s="119">
        <f t="shared" si="21"/>
        <v>0</v>
      </c>
      <c r="AO26" s="119">
        <f t="shared" si="21"/>
        <v>0</v>
      </c>
      <c r="AP26" s="119">
        <f t="shared" si="21"/>
        <v>0</v>
      </c>
      <c r="AQ26" s="119">
        <f t="shared" si="21"/>
        <v>0</v>
      </c>
      <c r="AR26" s="119">
        <f t="shared" si="21"/>
        <v>0</v>
      </c>
      <c r="AS26" s="119">
        <f t="shared" si="21"/>
        <v>0</v>
      </c>
      <c r="AT26" s="119">
        <f t="shared" si="21"/>
        <v>0</v>
      </c>
    </row>
    <row r="27" ht="20.25" customHeight="1">
      <c r="A27" s="2"/>
      <c r="B27" s="147" t="str">
        <f>IF(ISTEXT("PR-"&amp;VLOOKUP(A27,'Chart of Accounts'!$B$5:$C$50,2,FALSE)),"PR-"&amp;VLOOKUP(A27,'Chart of Accounts'!$B$5:$C$50,2,FALSE),"")</f>
        <v/>
      </c>
      <c r="C27" s="137"/>
      <c r="D27" s="137"/>
      <c r="E27" s="137"/>
      <c r="F27" s="137"/>
      <c r="G27" s="137"/>
      <c r="H27" s="137"/>
      <c r="I27" s="137"/>
      <c r="J27" s="137"/>
      <c r="K27" s="137"/>
      <c r="L27" s="137"/>
      <c r="M27" s="137"/>
      <c r="N27" s="137"/>
      <c r="O27" s="132">
        <f t="shared" si="2"/>
        <v>0</v>
      </c>
      <c r="P27" s="119"/>
      <c r="Q27" s="119"/>
      <c r="R27" s="119"/>
      <c r="S27" s="119"/>
      <c r="T27" s="119" t="s">
        <v>189</v>
      </c>
      <c r="U27" s="119">
        <v>7038.0</v>
      </c>
      <c r="V27" s="119"/>
      <c r="W27" s="119"/>
      <c r="X27" s="119"/>
      <c r="Y27" s="119"/>
      <c r="Z27" s="119"/>
      <c r="AA27" s="119" t="s">
        <v>143</v>
      </c>
      <c r="AB27" s="119" t="str">
        <f t="shared" si="3"/>
        <v/>
      </c>
      <c r="AC27" s="119">
        <v>601.0</v>
      </c>
      <c r="AD27" s="119" t="str">
        <f t="shared" si="4"/>
        <v>006</v>
      </c>
      <c r="AE27" s="119"/>
      <c r="AF27" s="119"/>
      <c r="AG27" s="119">
        <v>110.0</v>
      </c>
      <c r="AH27" s="119" t="str">
        <f>Summary!$B$2</f>
        <v>USD</v>
      </c>
      <c r="AI27" s="119">
        <f t="shared" ref="AI27:AT27" si="22">IF(C27="",0,C27)</f>
        <v>0</v>
      </c>
      <c r="AJ27" s="119">
        <f t="shared" si="22"/>
        <v>0</v>
      </c>
      <c r="AK27" s="119">
        <f t="shared" si="22"/>
        <v>0</v>
      </c>
      <c r="AL27" s="119">
        <f t="shared" si="22"/>
        <v>0</v>
      </c>
      <c r="AM27" s="119">
        <f t="shared" si="22"/>
        <v>0</v>
      </c>
      <c r="AN27" s="119">
        <f t="shared" si="22"/>
        <v>0</v>
      </c>
      <c r="AO27" s="119">
        <f t="shared" si="22"/>
        <v>0</v>
      </c>
      <c r="AP27" s="119">
        <f t="shared" si="22"/>
        <v>0</v>
      </c>
      <c r="AQ27" s="119">
        <f t="shared" si="22"/>
        <v>0</v>
      </c>
      <c r="AR27" s="119">
        <f t="shared" si="22"/>
        <v>0</v>
      </c>
      <c r="AS27" s="119">
        <f t="shared" si="22"/>
        <v>0</v>
      </c>
      <c r="AT27" s="119">
        <f t="shared" si="22"/>
        <v>0</v>
      </c>
    </row>
    <row r="28" ht="20.25" customHeight="1">
      <c r="A28" s="2"/>
      <c r="B28" s="147" t="str">
        <f>IF(ISTEXT("PR-"&amp;VLOOKUP(A28,'Chart of Accounts'!$B$5:$C$50,2,FALSE)),"PR-"&amp;VLOOKUP(A28,'Chart of Accounts'!$B$5:$C$50,2,FALSE),"")</f>
        <v/>
      </c>
      <c r="C28" s="137"/>
      <c r="D28" s="137"/>
      <c r="E28" s="137"/>
      <c r="F28" s="137"/>
      <c r="G28" s="137"/>
      <c r="H28" s="137"/>
      <c r="I28" s="137"/>
      <c r="J28" s="137"/>
      <c r="K28" s="137"/>
      <c r="L28" s="137"/>
      <c r="M28" s="137"/>
      <c r="N28" s="137"/>
      <c r="O28" s="132">
        <f t="shared" si="2"/>
        <v>0</v>
      </c>
      <c r="P28" s="119"/>
      <c r="Q28" s="119"/>
      <c r="R28" s="119"/>
      <c r="S28" s="119"/>
      <c r="T28" s="119" t="s">
        <v>190</v>
      </c>
      <c r="U28" s="119">
        <v>7040.0</v>
      </c>
      <c r="V28" s="119"/>
      <c r="W28" s="119"/>
      <c r="X28" s="119"/>
      <c r="Y28" s="119"/>
      <c r="Z28" s="119"/>
      <c r="AA28" s="119" t="s">
        <v>143</v>
      </c>
      <c r="AB28" s="119" t="str">
        <f t="shared" si="3"/>
        <v/>
      </c>
      <c r="AC28" s="119">
        <v>601.0</v>
      </c>
      <c r="AD28" s="119" t="str">
        <f t="shared" si="4"/>
        <v>006</v>
      </c>
      <c r="AE28" s="119"/>
      <c r="AF28" s="119"/>
      <c r="AG28" s="119">
        <v>110.0</v>
      </c>
      <c r="AH28" s="119" t="str">
        <f>Summary!$B$2</f>
        <v>USD</v>
      </c>
      <c r="AI28" s="119">
        <f t="shared" ref="AI28:AT28" si="23">IF(C28="",0,C28)</f>
        <v>0</v>
      </c>
      <c r="AJ28" s="119">
        <f t="shared" si="23"/>
        <v>0</v>
      </c>
      <c r="AK28" s="119">
        <f t="shared" si="23"/>
        <v>0</v>
      </c>
      <c r="AL28" s="119">
        <f t="shared" si="23"/>
        <v>0</v>
      </c>
      <c r="AM28" s="119">
        <f t="shared" si="23"/>
        <v>0</v>
      </c>
      <c r="AN28" s="119">
        <f t="shared" si="23"/>
        <v>0</v>
      </c>
      <c r="AO28" s="119">
        <f t="shared" si="23"/>
        <v>0</v>
      </c>
      <c r="AP28" s="119">
        <f t="shared" si="23"/>
        <v>0</v>
      </c>
      <c r="AQ28" s="119">
        <f t="shared" si="23"/>
        <v>0</v>
      </c>
      <c r="AR28" s="119">
        <f t="shared" si="23"/>
        <v>0</v>
      </c>
      <c r="AS28" s="119">
        <f t="shared" si="23"/>
        <v>0</v>
      </c>
      <c r="AT28" s="119">
        <f t="shared" si="23"/>
        <v>0</v>
      </c>
    </row>
    <row r="29" ht="15.75" customHeight="1">
      <c r="A29" s="135"/>
      <c r="B29" s="131" t="s">
        <v>257</v>
      </c>
      <c r="C29" s="165">
        <f t="shared" ref="C29:O29" si="24">SUM(C9:C28)</f>
        <v>0</v>
      </c>
      <c r="D29" s="165">
        <f t="shared" si="24"/>
        <v>0</v>
      </c>
      <c r="E29" s="165">
        <f t="shared" si="24"/>
        <v>75</v>
      </c>
      <c r="F29" s="165">
        <f t="shared" si="24"/>
        <v>1225</v>
      </c>
      <c r="G29" s="165">
        <f t="shared" si="24"/>
        <v>275</v>
      </c>
      <c r="H29" s="165">
        <f t="shared" si="24"/>
        <v>125</v>
      </c>
      <c r="I29" s="165">
        <f t="shared" si="24"/>
        <v>675</v>
      </c>
      <c r="J29" s="165">
        <f t="shared" si="24"/>
        <v>675</v>
      </c>
      <c r="K29" s="165">
        <f t="shared" si="24"/>
        <v>275</v>
      </c>
      <c r="L29" s="165">
        <f t="shared" si="24"/>
        <v>275</v>
      </c>
      <c r="M29" s="165">
        <f t="shared" si="24"/>
        <v>275</v>
      </c>
      <c r="N29" s="165">
        <f t="shared" si="24"/>
        <v>275</v>
      </c>
      <c r="O29" s="165">
        <f t="shared" si="24"/>
        <v>4150</v>
      </c>
      <c r="P29" s="119"/>
      <c r="Q29" s="119"/>
      <c r="R29" s="119"/>
      <c r="S29" s="119"/>
      <c r="T29" s="119" t="s">
        <v>191</v>
      </c>
      <c r="U29" s="119">
        <v>7042.0</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ht="15.75" customHeight="1">
      <c r="A30" s="119"/>
      <c r="B30" s="119"/>
      <c r="C30" s="119"/>
      <c r="D30" s="119"/>
      <c r="E30" s="119"/>
      <c r="F30" s="119"/>
      <c r="G30" s="119"/>
      <c r="H30" s="119"/>
      <c r="I30" s="119"/>
      <c r="J30" s="119"/>
      <c r="K30" s="119"/>
      <c r="L30" s="119"/>
      <c r="M30" s="119"/>
      <c r="N30" s="119"/>
      <c r="O30" s="119"/>
      <c r="P30" s="119"/>
      <c r="Q30" s="119"/>
      <c r="R30" s="119"/>
      <c r="S30" s="119"/>
      <c r="T30" s="119" t="s">
        <v>192</v>
      </c>
      <c r="U30" s="119">
        <v>7044.0</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row>
    <row r="31" ht="15.75" customHeight="1">
      <c r="A31" s="119"/>
      <c r="B31" s="119"/>
      <c r="C31" s="119"/>
      <c r="D31" s="119"/>
      <c r="E31" s="119"/>
      <c r="F31" s="119"/>
      <c r="G31" s="119"/>
      <c r="H31" s="119"/>
      <c r="I31" s="119"/>
      <c r="J31" s="119"/>
      <c r="K31" s="119"/>
      <c r="L31" s="119"/>
      <c r="M31" s="119"/>
      <c r="N31" s="119"/>
      <c r="O31" s="119"/>
      <c r="P31" s="119"/>
      <c r="Q31" s="119"/>
      <c r="R31" s="119"/>
      <c r="S31" s="119"/>
      <c r="T31" s="119" t="s">
        <v>193</v>
      </c>
      <c r="U31" s="119">
        <v>7046.0</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ht="15.75" customHeight="1">
      <c r="A32" s="119"/>
      <c r="B32" s="119"/>
      <c r="C32" s="119"/>
      <c r="D32" s="119"/>
      <c r="E32" s="119"/>
      <c r="F32" s="119"/>
      <c r="G32" s="119"/>
      <c r="H32" s="119"/>
      <c r="I32" s="119"/>
      <c r="J32" s="119"/>
      <c r="K32" s="119"/>
      <c r="L32" s="119"/>
      <c r="M32" s="119"/>
      <c r="N32" s="119"/>
      <c r="O32" s="119"/>
      <c r="P32" s="119"/>
      <c r="Q32" s="119"/>
      <c r="R32" s="119"/>
      <c r="S32" s="119"/>
      <c r="T32" s="119" t="s">
        <v>194</v>
      </c>
      <c r="U32" s="119">
        <v>7048.0</v>
      </c>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ht="15.75" customHeight="1">
      <c r="A33" s="119"/>
      <c r="B33" s="119"/>
      <c r="C33" s="119"/>
      <c r="D33" s="119"/>
      <c r="E33" s="119"/>
      <c r="F33" s="119"/>
      <c r="G33" s="119"/>
      <c r="H33" s="119"/>
      <c r="I33" s="119"/>
      <c r="J33" s="119"/>
      <c r="K33" s="119"/>
      <c r="L33" s="119"/>
      <c r="M33" s="119"/>
      <c r="N33" s="119"/>
      <c r="O33" s="119"/>
      <c r="P33" s="119"/>
      <c r="Q33" s="119"/>
      <c r="R33" s="119"/>
      <c r="S33" s="119"/>
      <c r="T33" s="119" t="s">
        <v>195</v>
      </c>
      <c r="U33" s="119">
        <v>7050.0</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15.75" customHeight="1">
      <c r="A34" s="119"/>
      <c r="B34" s="119"/>
      <c r="C34" s="119"/>
      <c r="D34" s="119"/>
      <c r="E34" s="119"/>
      <c r="F34" s="119"/>
      <c r="G34" s="119"/>
      <c r="H34" s="119"/>
      <c r="I34" s="119"/>
      <c r="J34" s="119"/>
      <c r="K34" s="119"/>
      <c r="L34" s="119"/>
      <c r="M34" s="119"/>
      <c r="N34" s="119"/>
      <c r="O34" s="119"/>
      <c r="P34" s="119"/>
      <c r="Q34" s="119"/>
      <c r="R34" s="119"/>
      <c r="S34" s="119"/>
      <c r="T34" s="119" t="s">
        <v>196</v>
      </c>
      <c r="U34" s="119">
        <v>7052.0</v>
      </c>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15.75" customHeight="1">
      <c r="A35" s="119"/>
      <c r="B35" s="119"/>
      <c r="C35" s="119"/>
      <c r="D35" s="119"/>
      <c r="E35" s="119"/>
      <c r="F35" s="119"/>
      <c r="G35" s="119"/>
      <c r="H35" s="119"/>
      <c r="I35" s="119"/>
      <c r="J35" s="119"/>
      <c r="K35" s="119"/>
      <c r="L35" s="119"/>
      <c r="M35" s="119"/>
      <c r="N35" s="119"/>
      <c r="O35" s="119"/>
      <c r="P35" s="119"/>
      <c r="Q35" s="119"/>
      <c r="R35" s="119"/>
      <c r="S35" s="119"/>
      <c r="T35" s="119" t="s">
        <v>197</v>
      </c>
      <c r="U35" s="119">
        <v>7070.0</v>
      </c>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15.75" customHeight="1">
      <c r="A36" s="119"/>
      <c r="B36" s="119"/>
      <c r="C36" s="119"/>
      <c r="D36" s="119"/>
      <c r="E36" s="119"/>
      <c r="F36" s="119"/>
      <c r="G36" s="119"/>
      <c r="H36" s="119"/>
      <c r="I36" s="119"/>
      <c r="J36" s="119"/>
      <c r="K36" s="119"/>
      <c r="L36" s="119"/>
      <c r="M36" s="119"/>
      <c r="N36" s="119"/>
      <c r="O36" s="119"/>
      <c r="P36" s="119"/>
      <c r="Q36" s="119"/>
      <c r="R36" s="119"/>
      <c r="S36" s="119"/>
      <c r="T36" s="119" t="s">
        <v>198</v>
      </c>
      <c r="U36" s="119">
        <v>7072.0</v>
      </c>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row>
    <row r="37" ht="15.75" customHeight="1">
      <c r="A37" s="119"/>
      <c r="B37" s="119"/>
      <c r="C37" s="119"/>
      <c r="D37" s="119"/>
      <c r="E37" s="119"/>
      <c r="F37" s="119"/>
      <c r="G37" s="119"/>
      <c r="H37" s="119"/>
      <c r="I37" s="119"/>
      <c r="J37" s="119"/>
      <c r="K37" s="119"/>
      <c r="L37" s="119"/>
      <c r="M37" s="119"/>
      <c r="N37" s="119"/>
      <c r="O37" s="119"/>
      <c r="P37" s="119"/>
      <c r="Q37" s="119"/>
      <c r="R37" s="119"/>
      <c r="S37" s="119"/>
      <c r="T37" s="119" t="s">
        <v>199</v>
      </c>
      <c r="U37" s="119">
        <v>7078.0</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15.75" customHeight="1">
      <c r="A38" s="119"/>
      <c r="B38" s="119"/>
      <c r="C38" s="119"/>
      <c r="D38" s="119"/>
      <c r="E38" s="119"/>
      <c r="F38" s="119"/>
      <c r="G38" s="119"/>
      <c r="H38" s="119"/>
      <c r="I38" s="119"/>
      <c r="J38" s="119"/>
      <c r="K38" s="119"/>
      <c r="L38" s="119"/>
      <c r="M38" s="119"/>
      <c r="N38" s="119"/>
      <c r="O38" s="119"/>
      <c r="P38" s="119"/>
      <c r="Q38" s="119"/>
      <c r="R38" s="119"/>
      <c r="S38" s="119"/>
      <c r="T38" s="119" t="s">
        <v>200</v>
      </c>
      <c r="U38" s="119">
        <v>7080.0</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t="s">
        <v>201</v>
      </c>
      <c r="U39" s="119">
        <v>7082.0</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t="s">
        <v>202</v>
      </c>
      <c r="U40" s="119">
        <v>7084.0</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t="s">
        <v>203</v>
      </c>
      <c r="U41" s="119">
        <v>7086.0</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t="s">
        <v>204</v>
      </c>
      <c r="U42" s="119">
        <v>7088.0</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t="s">
        <v>205</v>
      </c>
      <c r="U43" s="119">
        <v>7090.0</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t="str">
        <f>'Chart of Accounts'!I39</f>
        <v/>
      </c>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t="str">
        <f>'Chart of Accounts'!I40</f>
        <v/>
      </c>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t="str">
        <f>'Chart of Accounts'!I41</f>
        <v/>
      </c>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t="str">
        <f>'Chart of Accounts'!I42</f>
        <v/>
      </c>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t="str">
        <f>'Chart of Accounts'!I43</f>
        <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t="str">
        <f>'Chart of Accounts'!I44</f>
        <v/>
      </c>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t="str">
        <f>'Chart of Accounts'!I45</f>
        <v/>
      </c>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t="str">
        <f>'Chart of Accounts'!I46</f>
        <v/>
      </c>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t="str">
        <f>'Chart of Accounts'!I47</f>
        <v/>
      </c>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t="str">
        <f>'Chart of Accounts'!I48</f>
        <v/>
      </c>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t="str">
        <f>'Chart of Accounts'!I49</f>
        <v/>
      </c>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t="str">
        <f>'Chart of Accounts'!I50</f>
        <v/>
      </c>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t="str">
        <f>'Chart of Accounts'!I52</f>
        <v/>
      </c>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9:A28">
      <formula1>$U$10:$U$43</formula1>
    </dataValidation>
    <dataValidation type="decimal" operator="greaterThanOrEqual" allowBlank="1" showErrorMessage="1" sqref="C9:N28">
      <formula1>0.0</formula1>
    </dataValidation>
  </dataValidations>
  <printOptions/>
  <pageMargins bottom="1.0" footer="0.0" header="0.0" left="0.75" right="0.75" top="1.0"/>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65.71"/>
    <col customWidth="1" min="3" max="15" width="16.86"/>
    <col customWidth="1" min="16" max="26" width="9.14"/>
    <col customWidth="1" min="27" max="27" width="10.86"/>
    <col customWidth="1" min="28" max="28" width="9.43"/>
    <col customWidth="1" min="29" max="29" width="14.86"/>
    <col customWidth="1" min="30" max="31" width="11.29"/>
    <col customWidth="1" min="32" max="32" width="12.29"/>
    <col customWidth="1" min="33" max="33" width="17.0"/>
    <col customWidth="1" min="34" max="34" width="19.71"/>
    <col customWidth="1" min="35" max="43" width="10.0"/>
    <col customWidth="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'Public Relations'!G3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30" t="s">
        <v>258</v>
      </c>
      <c r="B8" s="134"/>
      <c r="C8" s="131"/>
      <c r="D8" s="132"/>
      <c r="E8" s="132"/>
      <c r="F8" s="132"/>
      <c r="G8" s="132"/>
      <c r="H8" s="132"/>
      <c r="I8" s="132"/>
      <c r="J8" s="132"/>
      <c r="K8" s="132"/>
      <c r="L8" s="132"/>
      <c r="M8" s="132"/>
      <c r="N8" s="132"/>
      <c r="O8" s="132"/>
      <c r="P8" s="132"/>
      <c r="Q8" s="132"/>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35">
        <v>6025.0</v>
      </c>
      <c r="B9" s="135" t="s">
        <v>259</v>
      </c>
      <c r="C9" s="166"/>
      <c r="D9" s="167"/>
      <c r="E9" s="167"/>
      <c r="F9" s="167"/>
      <c r="G9" s="167"/>
      <c r="H9" s="167"/>
      <c r="I9" s="167"/>
      <c r="J9" s="167"/>
      <c r="K9" s="167"/>
      <c r="L9" s="167"/>
      <c r="M9" s="167"/>
      <c r="N9" s="168"/>
      <c r="O9" s="132">
        <f t="shared" ref="O9:O16" si="2">SUM(C9:N9)</f>
        <v>0</v>
      </c>
      <c r="P9" s="119"/>
      <c r="Q9" s="119"/>
      <c r="R9" s="119"/>
      <c r="S9" s="119"/>
      <c r="T9" s="139" t="s">
        <v>148</v>
      </c>
      <c r="U9" s="119"/>
      <c r="V9" s="119"/>
      <c r="W9" s="119"/>
      <c r="X9" s="119"/>
      <c r="Y9" s="119"/>
      <c r="Z9" s="119"/>
      <c r="AA9" s="119" t="s">
        <v>143</v>
      </c>
      <c r="AB9" s="119" t="str">
        <f t="shared" ref="AB9:AB23" si="3">IF(A9="","",A9&amp;"-000000")</f>
        <v>6025-000000</v>
      </c>
      <c r="AC9" s="119">
        <v>700.0</v>
      </c>
      <c r="AD9" s="119" t="str">
        <f t="shared" ref="AD9:AD23" si="4">IF(LEN($O$1)=3,$O$1,IF(LEN($O$1)=2,0&amp;$O$1,IF(LEN($O$1)=1,0&amp;0&amp;$O$1,"ERROR")))</f>
        <v>006</v>
      </c>
      <c r="AE9" s="119" t="s">
        <v>149</v>
      </c>
      <c r="AF9" s="119"/>
      <c r="AG9" s="119">
        <v>110.0</v>
      </c>
      <c r="AH9" s="119" t="str">
        <f>[1]Summary!$B$2</f>
        <v>#ERROR!</v>
      </c>
      <c r="AI9" s="119">
        <f t="shared" ref="AI9:AT9" si="1">IF(C9="",0,C9)</f>
        <v>0</v>
      </c>
      <c r="AJ9" s="119">
        <f t="shared" si="1"/>
        <v>0</v>
      </c>
      <c r="AK9" s="119">
        <f t="shared" si="1"/>
        <v>0</v>
      </c>
      <c r="AL9" s="119">
        <f t="shared" si="1"/>
        <v>0</v>
      </c>
      <c r="AM9" s="119">
        <f t="shared" si="1"/>
        <v>0</v>
      </c>
      <c r="AN9" s="119">
        <f t="shared" si="1"/>
        <v>0</v>
      </c>
      <c r="AO9" s="119">
        <f t="shared" si="1"/>
        <v>0</v>
      </c>
      <c r="AP9" s="119">
        <f t="shared" si="1"/>
        <v>0</v>
      </c>
      <c r="AQ9" s="119">
        <f t="shared" si="1"/>
        <v>0</v>
      </c>
      <c r="AR9" s="119">
        <f t="shared" si="1"/>
        <v>0</v>
      </c>
      <c r="AS9" s="119">
        <f t="shared" si="1"/>
        <v>0</v>
      </c>
      <c r="AT9" s="119">
        <f t="shared" si="1"/>
        <v>0</v>
      </c>
    </row>
    <row r="10">
      <c r="A10" s="135">
        <v>6025.0</v>
      </c>
      <c r="B10" s="135" t="s">
        <v>260</v>
      </c>
      <c r="C10" s="169"/>
      <c r="D10" s="137"/>
      <c r="E10" s="137"/>
      <c r="F10" s="137"/>
      <c r="G10" s="137"/>
      <c r="H10" s="137"/>
      <c r="I10" s="137"/>
      <c r="J10" s="137"/>
      <c r="K10" s="137"/>
      <c r="L10" s="137"/>
      <c r="M10" s="137"/>
      <c r="N10" s="170"/>
      <c r="O10" s="132">
        <f t="shared" si="2"/>
        <v>0</v>
      </c>
      <c r="P10" s="119"/>
      <c r="Q10" s="119"/>
      <c r="R10" s="119"/>
      <c r="S10" s="119"/>
      <c r="T10" s="119" t="s">
        <v>151</v>
      </c>
      <c r="U10" s="119">
        <v>7004.0</v>
      </c>
      <c r="V10" s="119"/>
      <c r="W10" s="119"/>
      <c r="X10" s="119"/>
      <c r="Y10" s="119"/>
      <c r="Z10" s="119"/>
      <c r="AA10" s="119" t="s">
        <v>143</v>
      </c>
      <c r="AB10" s="119" t="str">
        <f t="shared" si="3"/>
        <v>6025-000000</v>
      </c>
      <c r="AC10" s="119">
        <v>700.0</v>
      </c>
      <c r="AD10" s="119" t="str">
        <f t="shared" si="4"/>
        <v>006</v>
      </c>
      <c r="AE10" s="119" t="s">
        <v>152</v>
      </c>
      <c r="AF10" s="119"/>
      <c r="AG10" s="119">
        <v>110.0</v>
      </c>
      <c r="AH10" s="119" t="str">
        <f>[1]Summary!$B$2</f>
        <v>#ERROR!</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c r="A11" s="135">
        <v>6025.0</v>
      </c>
      <c r="B11" s="135" t="s">
        <v>261</v>
      </c>
      <c r="C11" s="169"/>
      <c r="D11" s="137"/>
      <c r="E11" s="137"/>
      <c r="F11" s="137"/>
      <c r="G11" s="137"/>
      <c r="H11" s="137"/>
      <c r="I11" s="137"/>
      <c r="J11" s="137"/>
      <c r="K11" s="137"/>
      <c r="L11" s="137"/>
      <c r="M11" s="137"/>
      <c r="N11" s="170"/>
      <c r="O11" s="132">
        <f t="shared" si="2"/>
        <v>0</v>
      </c>
      <c r="P11" s="119"/>
      <c r="Q11" s="119"/>
      <c r="R11" s="119"/>
      <c r="S11" s="119"/>
      <c r="T11" s="119" t="s">
        <v>154</v>
      </c>
      <c r="U11" s="119">
        <v>7006.0</v>
      </c>
      <c r="V11" s="119"/>
      <c r="W11" s="119"/>
      <c r="X11" s="119"/>
      <c r="Y11" s="119"/>
      <c r="Z11" s="119"/>
      <c r="AA11" s="119" t="s">
        <v>143</v>
      </c>
      <c r="AB11" s="119" t="str">
        <f t="shared" si="3"/>
        <v>6025-000000</v>
      </c>
      <c r="AC11" s="119">
        <v>700.0</v>
      </c>
      <c r="AD11" s="119" t="str">
        <f t="shared" si="4"/>
        <v>006</v>
      </c>
      <c r="AE11" s="119" t="s">
        <v>155</v>
      </c>
      <c r="AF11" s="119"/>
      <c r="AG11" s="119">
        <v>110.0</v>
      </c>
      <c r="AH11" s="119" t="str">
        <f>[1]Summary!$B$2</f>
        <v>#ERROR!</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c r="A12" s="135">
        <v>6025.0</v>
      </c>
      <c r="B12" s="135" t="s">
        <v>262</v>
      </c>
      <c r="C12" s="169"/>
      <c r="D12" s="137"/>
      <c r="E12" s="137"/>
      <c r="F12" s="137"/>
      <c r="G12" s="137"/>
      <c r="H12" s="137"/>
      <c r="I12" s="137"/>
      <c r="J12" s="137"/>
      <c r="K12" s="137"/>
      <c r="L12" s="137"/>
      <c r="M12" s="137"/>
      <c r="N12" s="170"/>
      <c r="O12" s="132">
        <f t="shared" si="2"/>
        <v>0</v>
      </c>
      <c r="P12" s="119"/>
      <c r="Q12" s="119"/>
      <c r="R12" s="119"/>
      <c r="S12" s="119"/>
      <c r="T12" s="119" t="s">
        <v>157</v>
      </c>
      <c r="U12" s="119">
        <v>7008.0</v>
      </c>
      <c r="V12" s="119"/>
      <c r="W12" s="119"/>
      <c r="X12" s="119"/>
      <c r="Y12" s="119"/>
      <c r="Z12" s="119"/>
      <c r="AA12" s="119" t="s">
        <v>143</v>
      </c>
      <c r="AB12" s="119" t="str">
        <f t="shared" si="3"/>
        <v>6025-000000</v>
      </c>
      <c r="AC12" s="119">
        <v>700.0</v>
      </c>
      <c r="AD12" s="119" t="str">
        <f t="shared" si="4"/>
        <v>006</v>
      </c>
      <c r="AE12" s="119" t="s">
        <v>158</v>
      </c>
      <c r="AF12" s="119"/>
      <c r="AG12" s="119">
        <v>110.0</v>
      </c>
      <c r="AH12" s="119" t="str">
        <f>[1]Summary!$B$2</f>
        <v>#ERROR!</v>
      </c>
      <c r="AI12" s="119">
        <f t="shared" ref="AI12:AT12" si="7">IF(C12="",0,C12)</f>
        <v>0</v>
      </c>
      <c r="AJ12" s="119">
        <f t="shared" si="7"/>
        <v>0</v>
      </c>
      <c r="AK12" s="119">
        <f t="shared" si="7"/>
        <v>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c r="A13" s="135">
        <v>6025.0</v>
      </c>
      <c r="B13" s="135" t="s">
        <v>263</v>
      </c>
      <c r="C13" s="169"/>
      <c r="D13" s="137"/>
      <c r="E13" s="137"/>
      <c r="F13" s="137"/>
      <c r="G13" s="137"/>
      <c r="H13" s="137"/>
      <c r="I13" s="137"/>
      <c r="J13" s="137"/>
      <c r="K13" s="137"/>
      <c r="L13" s="137"/>
      <c r="M13" s="137"/>
      <c r="N13" s="170"/>
      <c r="O13" s="132">
        <f t="shared" si="2"/>
        <v>0</v>
      </c>
      <c r="P13" s="119"/>
      <c r="Q13" s="119"/>
      <c r="R13" s="119"/>
      <c r="S13" s="119"/>
      <c r="T13" s="119" t="s">
        <v>160</v>
      </c>
      <c r="U13" s="119">
        <v>7010.0</v>
      </c>
      <c r="V13" s="119"/>
      <c r="W13" s="119"/>
      <c r="X13" s="119"/>
      <c r="Y13" s="119"/>
      <c r="Z13" s="119"/>
      <c r="AA13" s="119" t="s">
        <v>143</v>
      </c>
      <c r="AB13" s="119" t="str">
        <f t="shared" si="3"/>
        <v>6025-000000</v>
      </c>
      <c r="AC13" s="119">
        <v>700.0</v>
      </c>
      <c r="AD13" s="119" t="str">
        <f t="shared" si="4"/>
        <v>006</v>
      </c>
      <c r="AE13" s="119" t="s">
        <v>161</v>
      </c>
      <c r="AF13" s="119"/>
      <c r="AG13" s="119">
        <v>110.0</v>
      </c>
      <c r="AH13" s="119" t="str">
        <f>[1]Summary!$B$2</f>
        <v>#ERROR!</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c r="A14" s="135">
        <v>6025.0</v>
      </c>
      <c r="B14" s="135" t="s">
        <v>264</v>
      </c>
      <c r="C14" s="169"/>
      <c r="D14" s="137"/>
      <c r="E14" s="137"/>
      <c r="F14" s="137"/>
      <c r="G14" s="137"/>
      <c r="H14" s="137"/>
      <c r="I14" s="137"/>
      <c r="J14" s="137"/>
      <c r="K14" s="137"/>
      <c r="L14" s="137"/>
      <c r="M14" s="137"/>
      <c r="N14" s="170"/>
      <c r="O14" s="132">
        <f t="shared" si="2"/>
        <v>0</v>
      </c>
      <c r="P14" s="119"/>
      <c r="Q14" s="119"/>
      <c r="R14" s="119"/>
      <c r="S14" s="119"/>
      <c r="T14" s="119" t="s">
        <v>163</v>
      </c>
      <c r="U14" s="119">
        <v>7012.0</v>
      </c>
      <c r="V14" s="119"/>
      <c r="W14" s="119"/>
      <c r="X14" s="119"/>
      <c r="Y14" s="119"/>
      <c r="Z14" s="119"/>
      <c r="AA14" s="119" t="s">
        <v>143</v>
      </c>
      <c r="AB14" s="119" t="str">
        <f t="shared" si="3"/>
        <v>6025-000000</v>
      </c>
      <c r="AC14" s="119">
        <v>700.0</v>
      </c>
      <c r="AD14" s="119" t="str">
        <f t="shared" si="4"/>
        <v>006</v>
      </c>
      <c r="AE14" s="119" t="s">
        <v>164</v>
      </c>
      <c r="AF14" s="119"/>
      <c r="AG14" s="119">
        <v>110.0</v>
      </c>
      <c r="AH14" s="119" t="str">
        <f>[1]Summary!$B$2</f>
        <v>#ERROR!</v>
      </c>
      <c r="AI14" s="119">
        <f t="shared" ref="AI14:AT14" si="9">IF(C14="",0,C14)</f>
        <v>0</v>
      </c>
      <c r="AJ14" s="119">
        <f t="shared" si="9"/>
        <v>0</v>
      </c>
      <c r="AK14" s="119">
        <f t="shared" si="9"/>
        <v>0</v>
      </c>
      <c r="AL14" s="119">
        <f t="shared" si="9"/>
        <v>0</v>
      </c>
      <c r="AM14" s="119">
        <f t="shared" si="9"/>
        <v>0</v>
      </c>
      <c r="AN14" s="119">
        <f t="shared" si="9"/>
        <v>0</v>
      </c>
      <c r="AO14" s="119">
        <f t="shared" si="9"/>
        <v>0</v>
      </c>
      <c r="AP14" s="119">
        <f t="shared" si="9"/>
        <v>0</v>
      </c>
      <c r="AQ14" s="119">
        <f t="shared" si="9"/>
        <v>0</v>
      </c>
      <c r="AR14" s="119">
        <f t="shared" si="9"/>
        <v>0</v>
      </c>
      <c r="AS14" s="119">
        <f t="shared" si="9"/>
        <v>0</v>
      </c>
      <c r="AT14" s="119">
        <f t="shared" si="9"/>
        <v>0</v>
      </c>
    </row>
    <row r="15">
      <c r="A15" s="135">
        <v>6025.0</v>
      </c>
      <c r="B15" s="135" t="s">
        <v>265</v>
      </c>
      <c r="C15" s="169"/>
      <c r="D15" s="137"/>
      <c r="E15" s="137"/>
      <c r="F15" s="137"/>
      <c r="G15" s="137"/>
      <c r="H15" s="137"/>
      <c r="I15" s="137"/>
      <c r="J15" s="137"/>
      <c r="K15" s="137"/>
      <c r="L15" s="137"/>
      <c r="M15" s="137"/>
      <c r="N15" s="170"/>
      <c r="O15" s="132">
        <f t="shared" si="2"/>
        <v>0</v>
      </c>
      <c r="P15" s="119"/>
      <c r="Q15" s="119"/>
      <c r="R15" s="119"/>
      <c r="S15" s="119"/>
      <c r="T15" s="119" t="s">
        <v>166</v>
      </c>
      <c r="U15" s="119">
        <v>7014.0</v>
      </c>
      <c r="V15" s="119"/>
      <c r="W15" s="119"/>
      <c r="X15" s="119"/>
      <c r="Y15" s="119"/>
      <c r="Z15" s="119"/>
      <c r="AA15" s="119" t="s">
        <v>143</v>
      </c>
      <c r="AB15" s="119" t="str">
        <f t="shared" si="3"/>
        <v>6025-000000</v>
      </c>
      <c r="AC15" s="119">
        <v>700.0</v>
      </c>
      <c r="AD15" s="119" t="str">
        <f t="shared" si="4"/>
        <v>006</v>
      </c>
      <c r="AE15" s="119" t="s">
        <v>167</v>
      </c>
      <c r="AF15" s="119"/>
      <c r="AG15" s="119">
        <v>110.0</v>
      </c>
      <c r="AH15" s="119" t="str">
        <f>[1]Summary!$B$2</f>
        <v>#ERROR!</v>
      </c>
      <c r="AI15" s="119">
        <f t="shared" ref="AI15:AT15" si="10">IF(C15="",0,C15)</f>
        <v>0</v>
      </c>
      <c r="AJ15" s="119">
        <f t="shared" si="10"/>
        <v>0</v>
      </c>
      <c r="AK15" s="119">
        <f t="shared" si="10"/>
        <v>0</v>
      </c>
      <c r="AL15" s="119">
        <f t="shared" si="10"/>
        <v>0</v>
      </c>
      <c r="AM15" s="119">
        <f t="shared" si="10"/>
        <v>0</v>
      </c>
      <c r="AN15" s="119">
        <f t="shared" si="10"/>
        <v>0</v>
      </c>
      <c r="AO15" s="119">
        <f t="shared" si="10"/>
        <v>0</v>
      </c>
      <c r="AP15" s="119">
        <f t="shared" si="10"/>
        <v>0</v>
      </c>
      <c r="AQ15" s="119">
        <f t="shared" si="10"/>
        <v>0</v>
      </c>
      <c r="AR15" s="119">
        <f t="shared" si="10"/>
        <v>0</v>
      </c>
      <c r="AS15" s="119">
        <f t="shared" si="10"/>
        <v>0</v>
      </c>
      <c r="AT15" s="119">
        <f t="shared" si="10"/>
        <v>0</v>
      </c>
    </row>
    <row r="16">
      <c r="A16" s="135">
        <v>6025.0</v>
      </c>
      <c r="B16" s="135" t="s">
        <v>266</v>
      </c>
      <c r="C16" s="169"/>
      <c r="D16" s="137"/>
      <c r="E16" s="137"/>
      <c r="F16" s="137"/>
      <c r="G16" s="137"/>
      <c r="H16" s="137"/>
      <c r="I16" s="137"/>
      <c r="J16" s="137"/>
      <c r="K16" s="137"/>
      <c r="L16" s="137"/>
      <c r="M16" s="137"/>
      <c r="N16" s="170"/>
      <c r="O16" s="132">
        <f t="shared" si="2"/>
        <v>0</v>
      </c>
      <c r="P16" s="119"/>
      <c r="Q16" s="119"/>
      <c r="R16" s="119"/>
      <c r="S16" s="119"/>
      <c r="T16" s="119" t="s">
        <v>169</v>
      </c>
      <c r="U16" s="119">
        <v>7016.0</v>
      </c>
      <c r="V16" s="119"/>
      <c r="W16" s="119"/>
      <c r="X16" s="119"/>
      <c r="Y16" s="119"/>
      <c r="Z16" s="119"/>
      <c r="AA16" s="119" t="s">
        <v>143</v>
      </c>
      <c r="AB16" s="119" t="str">
        <f t="shared" si="3"/>
        <v>6025-000000</v>
      </c>
      <c r="AC16" s="119">
        <v>700.0</v>
      </c>
      <c r="AD16" s="119" t="str">
        <f t="shared" si="4"/>
        <v>006</v>
      </c>
      <c r="AE16" s="119" t="s">
        <v>267</v>
      </c>
      <c r="AF16" s="119"/>
      <c r="AG16" s="119">
        <v>110.0</v>
      </c>
      <c r="AH16" s="119" t="str">
        <f>[1]Summary!$B$2</f>
        <v>#ERROR!</v>
      </c>
      <c r="AI16" s="119">
        <f t="shared" ref="AI16:AT16" si="11">IF(C16="",0,C16)</f>
        <v>0</v>
      </c>
      <c r="AJ16" s="119">
        <f t="shared" si="11"/>
        <v>0</v>
      </c>
      <c r="AK16" s="119">
        <f t="shared" si="11"/>
        <v>0</v>
      </c>
      <c r="AL16" s="119">
        <f t="shared" si="11"/>
        <v>0</v>
      </c>
      <c r="AM16" s="119">
        <f t="shared" si="11"/>
        <v>0</v>
      </c>
      <c r="AN16" s="119">
        <f t="shared" si="11"/>
        <v>0</v>
      </c>
      <c r="AO16" s="119">
        <f t="shared" si="11"/>
        <v>0</v>
      </c>
      <c r="AP16" s="119">
        <f t="shared" si="11"/>
        <v>0</v>
      </c>
      <c r="AQ16" s="119">
        <f t="shared" si="11"/>
        <v>0</v>
      </c>
      <c r="AR16" s="119">
        <f t="shared" si="11"/>
        <v>0</v>
      </c>
      <c r="AS16" s="119">
        <f t="shared" si="11"/>
        <v>0</v>
      </c>
      <c r="AT16" s="119">
        <f t="shared" si="11"/>
        <v>0</v>
      </c>
    </row>
    <row r="17">
      <c r="A17" s="135">
        <v>6050.0</v>
      </c>
      <c r="B17" s="135" t="s">
        <v>268</v>
      </c>
      <c r="C17" s="169"/>
      <c r="D17" s="137"/>
      <c r="E17" s="137"/>
      <c r="F17" s="137"/>
      <c r="G17" s="137"/>
      <c r="H17" s="137"/>
      <c r="I17" s="137"/>
      <c r="J17" s="137"/>
      <c r="K17" s="137"/>
      <c r="L17" s="137"/>
      <c r="M17" s="137"/>
      <c r="N17" s="170"/>
      <c r="O17" s="132">
        <f t="shared" ref="O17:O19" si="13">-SUM(C17:N17)</f>
        <v>0</v>
      </c>
      <c r="P17" s="119"/>
      <c r="Q17" s="119"/>
      <c r="R17" s="119"/>
      <c r="S17" s="119"/>
      <c r="T17" s="119" t="s">
        <v>171</v>
      </c>
      <c r="U17" s="119">
        <v>7018.0</v>
      </c>
      <c r="V17" s="119"/>
      <c r="W17" s="119"/>
      <c r="X17" s="119"/>
      <c r="Y17" s="119"/>
      <c r="Z17" s="119"/>
      <c r="AA17" s="119" t="s">
        <v>143</v>
      </c>
      <c r="AB17" s="119" t="str">
        <f t="shared" si="3"/>
        <v>6050-000000</v>
      </c>
      <c r="AC17" s="119">
        <v>700.0</v>
      </c>
      <c r="AD17" s="119" t="str">
        <f t="shared" si="4"/>
        <v>006</v>
      </c>
      <c r="AE17" s="119"/>
      <c r="AF17" s="119"/>
      <c r="AG17" s="119">
        <v>110.0</v>
      </c>
      <c r="AH17" s="119" t="str">
        <f>[1]Summary!$B$2</f>
        <v>#ERROR!</v>
      </c>
      <c r="AI17" s="119">
        <f t="shared" ref="AI17:AT17" si="12">IF(C17="",0,C17)</f>
        <v>0</v>
      </c>
      <c r="AJ17" s="119">
        <f t="shared" si="12"/>
        <v>0</v>
      </c>
      <c r="AK17" s="119">
        <f t="shared" si="12"/>
        <v>0</v>
      </c>
      <c r="AL17" s="119">
        <f t="shared" si="12"/>
        <v>0</v>
      </c>
      <c r="AM17" s="119">
        <f t="shared" si="12"/>
        <v>0</v>
      </c>
      <c r="AN17" s="119">
        <f t="shared" si="12"/>
        <v>0</v>
      </c>
      <c r="AO17" s="119">
        <f t="shared" si="12"/>
        <v>0</v>
      </c>
      <c r="AP17" s="119">
        <f t="shared" si="12"/>
        <v>0</v>
      </c>
      <c r="AQ17" s="119">
        <f t="shared" si="12"/>
        <v>0</v>
      </c>
      <c r="AR17" s="119">
        <f t="shared" si="12"/>
        <v>0</v>
      </c>
      <c r="AS17" s="119">
        <f t="shared" si="12"/>
        <v>0</v>
      </c>
      <c r="AT17" s="119">
        <f t="shared" si="12"/>
        <v>0</v>
      </c>
    </row>
    <row r="18">
      <c r="A18" s="135">
        <v>6055.0</v>
      </c>
      <c r="B18" s="135" t="s">
        <v>269</v>
      </c>
      <c r="C18" s="169"/>
      <c r="D18" s="137"/>
      <c r="E18" s="137"/>
      <c r="F18" s="137"/>
      <c r="G18" s="137"/>
      <c r="H18" s="137"/>
      <c r="I18" s="137"/>
      <c r="J18" s="137"/>
      <c r="K18" s="137"/>
      <c r="L18" s="137"/>
      <c r="M18" s="137"/>
      <c r="N18" s="170"/>
      <c r="O18" s="132">
        <f t="shared" si="13"/>
        <v>0</v>
      </c>
      <c r="P18" s="119"/>
      <c r="Q18" s="119"/>
      <c r="R18" s="119"/>
      <c r="S18" s="119"/>
      <c r="T18" s="119" t="s">
        <v>173</v>
      </c>
      <c r="U18" s="119">
        <v>7020.0</v>
      </c>
      <c r="V18" s="119"/>
      <c r="W18" s="119"/>
      <c r="X18" s="119"/>
      <c r="Y18" s="119"/>
      <c r="Z18" s="119"/>
      <c r="AA18" s="119" t="s">
        <v>143</v>
      </c>
      <c r="AB18" s="119" t="str">
        <f t="shared" si="3"/>
        <v>6055-000000</v>
      </c>
      <c r="AC18" s="119">
        <v>700.0</v>
      </c>
      <c r="AD18" s="119" t="str">
        <f t="shared" si="4"/>
        <v>006</v>
      </c>
      <c r="AE18" s="119"/>
      <c r="AF18" s="119"/>
      <c r="AG18" s="119">
        <v>110.0</v>
      </c>
      <c r="AH18" s="119" t="str">
        <f>[1]Summary!$B$2</f>
        <v>#ERROR!</v>
      </c>
      <c r="AI18" s="119">
        <f t="shared" ref="AI18:AT18" si="14">IF(C18="",0,C18)</f>
        <v>0</v>
      </c>
      <c r="AJ18" s="119">
        <f t="shared" si="14"/>
        <v>0</v>
      </c>
      <c r="AK18" s="119">
        <f t="shared" si="14"/>
        <v>0</v>
      </c>
      <c r="AL18" s="119">
        <f t="shared" si="14"/>
        <v>0</v>
      </c>
      <c r="AM18" s="119">
        <f t="shared" si="14"/>
        <v>0</v>
      </c>
      <c r="AN18" s="119">
        <f t="shared" si="14"/>
        <v>0</v>
      </c>
      <c r="AO18" s="119">
        <f t="shared" si="14"/>
        <v>0</v>
      </c>
      <c r="AP18" s="119">
        <f t="shared" si="14"/>
        <v>0</v>
      </c>
      <c r="AQ18" s="119">
        <f t="shared" si="14"/>
        <v>0</v>
      </c>
      <c r="AR18" s="119">
        <f t="shared" si="14"/>
        <v>0</v>
      </c>
      <c r="AS18" s="119">
        <f t="shared" si="14"/>
        <v>0</v>
      </c>
      <c r="AT18" s="119">
        <f t="shared" si="14"/>
        <v>0</v>
      </c>
    </row>
    <row r="19">
      <c r="A19" s="135">
        <v>6060.0</v>
      </c>
      <c r="B19" s="135" t="s">
        <v>172</v>
      </c>
      <c r="C19" s="169"/>
      <c r="D19" s="137"/>
      <c r="E19" s="137"/>
      <c r="F19" s="137"/>
      <c r="G19" s="137"/>
      <c r="H19" s="137"/>
      <c r="I19" s="137"/>
      <c r="J19" s="137"/>
      <c r="K19" s="137"/>
      <c r="L19" s="137"/>
      <c r="M19" s="137"/>
      <c r="N19" s="170"/>
      <c r="O19" s="132">
        <f t="shared" si="13"/>
        <v>0</v>
      </c>
      <c r="P19" s="119"/>
      <c r="Q19" s="119"/>
      <c r="R19" s="119"/>
      <c r="S19" s="119"/>
      <c r="T19" s="119" t="s">
        <v>175</v>
      </c>
      <c r="U19" s="119">
        <v>7022.0</v>
      </c>
      <c r="V19" s="119"/>
      <c r="W19" s="119"/>
      <c r="X19" s="119"/>
      <c r="Y19" s="119"/>
      <c r="Z19" s="119"/>
      <c r="AA19" s="119" t="s">
        <v>143</v>
      </c>
      <c r="AB19" s="119" t="str">
        <f t="shared" si="3"/>
        <v>6060-000000</v>
      </c>
      <c r="AC19" s="119">
        <v>700.0</v>
      </c>
      <c r="AD19" s="119" t="str">
        <f t="shared" si="4"/>
        <v>006</v>
      </c>
      <c r="AE19" s="119"/>
      <c r="AF19" s="119"/>
      <c r="AG19" s="119">
        <v>110.0</v>
      </c>
      <c r="AH19" s="119" t="str">
        <f>[1]Summary!$B$2</f>
        <v>#ERROR!</v>
      </c>
      <c r="AI19" s="119">
        <f t="shared" ref="AI19:AT19" si="15">IF(C19="",0,C19)</f>
        <v>0</v>
      </c>
      <c r="AJ19" s="119">
        <f t="shared" si="15"/>
        <v>0</v>
      </c>
      <c r="AK19" s="119">
        <f t="shared" si="15"/>
        <v>0</v>
      </c>
      <c r="AL19" s="119">
        <f t="shared" si="15"/>
        <v>0</v>
      </c>
      <c r="AM19" s="119">
        <f t="shared" si="15"/>
        <v>0</v>
      </c>
      <c r="AN19" s="119">
        <f t="shared" si="15"/>
        <v>0</v>
      </c>
      <c r="AO19" s="119">
        <f t="shared" si="15"/>
        <v>0</v>
      </c>
      <c r="AP19" s="119">
        <f t="shared" si="15"/>
        <v>0</v>
      </c>
      <c r="AQ19" s="119">
        <f t="shared" si="15"/>
        <v>0</v>
      </c>
      <c r="AR19" s="119">
        <f t="shared" si="15"/>
        <v>0</v>
      </c>
      <c r="AS19" s="119">
        <f t="shared" si="15"/>
        <v>0</v>
      </c>
      <c r="AT19" s="119">
        <f t="shared" si="15"/>
        <v>0</v>
      </c>
    </row>
    <row r="20">
      <c r="A20" s="135">
        <v>6030.0</v>
      </c>
      <c r="B20" s="135" t="s">
        <v>270</v>
      </c>
      <c r="C20" s="169"/>
      <c r="D20" s="137"/>
      <c r="E20" s="137"/>
      <c r="F20" s="137"/>
      <c r="G20" s="137"/>
      <c r="H20" s="137"/>
      <c r="I20" s="137"/>
      <c r="J20" s="137"/>
      <c r="K20" s="137"/>
      <c r="L20" s="137"/>
      <c r="M20" s="137"/>
      <c r="N20" s="170"/>
      <c r="O20" s="132">
        <f t="shared" ref="O20:O23" si="17">SUM(C20:N20)</f>
        <v>0</v>
      </c>
      <c r="P20" s="119"/>
      <c r="Q20" s="119"/>
      <c r="R20" s="119"/>
      <c r="S20" s="119"/>
      <c r="T20" s="119" t="s">
        <v>177</v>
      </c>
      <c r="U20" s="119">
        <v>7024.0</v>
      </c>
      <c r="V20" s="119"/>
      <c r="W20" s="119"/>
      <c r="X20" s="119"/>
      <c r="Y20" s="119"/>
      <c r="Z20" s="119"/>
      <c r="AA20" s="119" t="s">
        <v>143</v>
      </c>
      <c r="AB20" s="119" t="str">
        <f t="shared" si="3"/>
        <v>6030-000000</v>
      </c>
      <c r="AC20" s="119">
        <v>700.0</v>
      </c>
      <c r="AD20" s="119" t="str">
        <f t="shared" si="4"/>
        <v>006</v>
      </c>
      <c r="AE20" s="119"/>
      <c r="AF20" s="119"/>
      <c r="AG20" s="119">
        <v>110.0</v>
      </c>
      <c r="AH20" s="119" t="str">
        <f>[1]Summary!$B$2</f>
        <v>#ERROR!</v>
      </c>
      <c r="AI20" s="119">
        <f t="shared" ref="AI20:AT20" si="16">IF(C20="",0,C20)</f>
        <v>0</v>
      </c>
      <c r="AJ20" s="119">
        <f t="shared" si="16"/>
        <v>0</v>
      </c>
      <c r="AK20" s="119">
        <f t="shared" si="16"/>
        <v>0</v>
      </c>
      <c r="AL20" s="119">
        <f t="shared" si="16"/>
        <v>0</v>
      </c>
      <c r="AM20" s="119">
        <f t="shared" si="16"/>
        <v>0</v>
      </c>
      <c r="AN20" s="119">
        <f t="shared" si="16"/>
        <v>0</v>
      </c>
      <c r="AO20" s="119">
        <f t="shared" si="16"/>
        <v>0</v>
      </c>
      <c r="AP20" s="119">
        <f t="shared" si="16"/>
        <v>0</v>
      </c>
      <c r="AQ20" s="119">
        <f t="shared" si="16"/>
        <v>0</v>
      </c>
      <c r="AR20" s="119">
        <f t="shared" si="16"/>
        <v>0</v>
      </c>
      <c r="AS20" s="119">
        <f t="shared" si="16"/>
        <v>0</v>
      </c>
      <c r="AT20" s="119">
        <f t="shared" si="16"/>
        <v>0</v>
      </c>
    </row>
    <row r="21" ht="15.75" customHeight="1">
      <c r="A21" s="135">
        <v>6035.0</v>
      </c>
      <c r="B21" s="135" t="s">
        <v>271</v>
      </c>
      <c r="C21" s="169"/>
      <c r="D21" s="137"/>
      <c r="E21" s="137"/>
      <c r="F21" s="137"/>
      <c r="G21" s="137"/>
      <c r="H21" s="137"/>
      <c r="I21" s="137"/>
      <c r="J21" s="137"/>
      <c r="K21" s="137"/>
      <c r="L21" s="137"/>
      <c r="M21" s="137"/>
      <c r="N21" s="170"/>
      <c r="O21" s="132">
        <f t="shared" si="17"/>
        <v>0</v>
      </c>
      <c r="P21" s="119"/>
      <c r="Q21" s="119"/>
      <c r="R21" s="119"/>
      <c r="S21" s="119"/>
      <c r="T21" s="119" t="s">
        <v>179</v>
      </c>
      <c r="U21" s="119">
        <v>7026.0</v>
      </c>
      <c r="V21" s="119"/>
      <c r="W21" s="119"/>
      <c r="X21" s="119"/>
      <c r="Y21" s="119"/>
      <c r="Z21" s="119"/>
      <c r="AA21" s="119" t="s">
        <v>143</v>
      </c>
      <c r="AB21" s="119" t="str">
        <f t="shared" si="3"/>
        <v>6035-000000</v>
      </c>
      <c r="AC21" s="119">
        <v>700.0</v>
      </c>
      <c r="AD21" s="119" t="str">
        <f t="shared" si="4"/>
        <v>006</v>
      </c>
      <c r="AE21" s="119"/>
      <c r="AF21" s="119"/>
      <c r="AG21" s="119">
        <v>110.0</v>
      </c>
      <c r="AH21" s="119" t="str">
        <f>[1]Summary!$B$2</f>
        <v>#ERROR!</v>
      </c>
      <c r="AI21" s="119">
        <f t="shared" ref="AI21:AT21" si="18">IF(C21="",0,C21)</f>
        <v>0</v>
      </c>
      <c r="AJ21" s="119">
        <f t="shared" si="18"/>
        <v>0</v>
      </c>
      <c r="AK21" s="119">
        <f t="shared" si="18"/>
        <v>0</v>
      </c>
      <c r="AL21" s="119">
        <f t="shared" si="18"/>
        <v>0</v>
      </c>
      <c r="AM21" s="119">
        <f t="shared" si="18"/>
        <v>0</v>
      </c>
      <c r="AN21" s="119">
        <f t="shared" si="18"/>
        <v>0</v>
      </c>
      <c r="AO21" s="119">
        <f t="shared" si="18"/>
        <v>0</v>
      </c>
      <c r="AP21" s="119">
        <f t="shared" si="18"/>
        <v>0</v>
      </c>
      <c r="AQ21" s="119">
        <f t="shared" si="18"/>
        <v>0</v>
      </c>
      <c r="AR21" s="119">
        <f t="shared" si="18"/>
        <v>0</v>
      </c>
      <c r="AS21" s="119">
        <f t="shared" si="18"/>
        <v>0</v>
      </c>
      <c r="AT21" s="119">
        <f t="shared" si="18"/>
        <v>0</v>
      </c>
    </row>
    <row r="22" ht="15.75" customHeight="1">
      <c r="A22" s="135">
        <v>6010.0</v>
      </c>
      <c r="B22" s="135" t="s">
        <v>272</v>
      </c>
      <c r="C22" s="169"/>
      <c r="D22" s="137"/>
      <c r="E22" s="137"/>
      <c r="F22" s="137"/>
      <c r="G22" s="137"/>
      <c r="H22" s="137"/>
      <c r="I22" s="137"/>
      <c r="J22" s="137"/>
      <c r="K22" s="137"/>
      <c r="L22" s="137"/>
      <c r="M22" s="137"/>
      <c r="N22" s="170"/>
      <c r="O22" s="132">
        <f t="shared" si="17"/>
        <v>0</v>
      </c>
      <c r="P22" s="119"/>
      <c r="Q22" s="119"/>
      <c r="R22" s="119"/>
      <c r="S22" s="119"/>
      <c r="T22" s="119" t="s">
        <v>181</v>
      </c>
      <c r="U22" s="119">
        <v>7028.0</v>
      </c>
      <c r="V22" s="119"/>
      <c r="W22" s="119"/>
      <c r="X22" s="119"/>
      <c r="Y22" s="119"/>
      <c r="Z22" s="119"/>
      <c r="AA22" s="119" t="s">
        <v>143</v>
      </c>
      <c r="AB22" s="119" t="str">
        <f t="shared" si="3"/>
        <v>6010-000000</v>
      </c>
      <c r="AC22" s="119">
        <v>700.0</v>
      </c>
      <c r="AD22" s="119" t="str">
        <f t="shared" si="4"/>
        <v>006</v>
      </c>
      <c r="AE22" s="119"/>
      <c r="AF22" s="119"/>
      <c r="AG22" s="119">
        <v>110.0</v>
      </c>
      <c r="AH22" s="119" t="str">
        <f>[1]Summary!$B$2</f>
        <v>#ERROR!</v>
      </c>
      <c r="AI22" s="119">
        <f t="shared" ref="AI22:AT22" si="19">IF(C22="",0,C22)</f>
        <v>0</v>
      </c>
      <c r="AJ22" s="119">
        <f t="shared" si="19"/>
        <v>0</v>
      </c>
      <c r="AK22" s="119">
        <f t="shared" si="19"/>
        <v>0</v>
      </c>
      <c r="AL22" s="119">
        <f t="shared" si="19"/>
        <v>0</v>
      </c>
      <c r="AM22" s="119">
        <f t="shared" si="19"/>
        <v>0</v>
      </c>
      <c r="AN22" s="119">
        <f t="shared" si="19"/>
        <v>0</v>
      </c>
      <c r="AO22" s="119">
        <f t="shared" si="19"/>
        <v>0</v>
      </c>
      <c r="AP22" s="119">
        <f t="shared" si="19"/>
        <v>0</v>
      </c>
      <c r="AQ22" s="119">
        <f t="shared" si="19"/>
        <v>0</v>
      </c>
      <c r="AR22" s="119">
        <f t="shared" si="19"/>
        <v>0</v>
      </c>
      <c r="AS22" s="119">
        <f t="shared" si="19"/>
        <v>0</v>
      </c>
      <c r="AT22" s="119">
        <f t="shared" si="19"/>
        <v>0</v>
      </c>
    </row>
    <row r="23" ht="15.75" customHeight="1">
      <c r="A23" s="135">
        <v>6020.0</v>
      </c>
      <c r="B23" s="135" t="s">
        <v>273</v>
      </c>
      <c r="C23" s="169"/>
      <c r="D23" s="137"/>
      <c r="E23" s="137"/>
      <c r="F23" s="137"/>
      <c r="G23" s="137"/>
      <c r="H23" s="137"/>
      <c r="I23" s="137"/>
      <c r="J23" s="137"/>
      <c r="K23" s="137"/>
      <c r="L23" s="137"/>
      <c r="M23" s="137"/>
      <c r="N23" s="170"/>
      <c r="O23" s="171">
        <f t="shared" si="17"/>
        <v>0</v>
      </c>
      <c r="P23" s="119"/>
      <c r="Q23" s="119"/>
      <c r="R23" s="119"/>
      <c r="S23" s="119"/>
      <c r="T23" s="119" t="s">
        <v>183</v>
      </c>
      <c r="U23" s="119">
        <v>7030.0</v>
      </c>
      <c r="V23" s="119"/>
      <c r="W23" s="119"/>
      <c r="X23" s="119"/>
      <c r="Y23" s="119"/>
      <c r="Z23" s="119"/>
      <c r="AA23" s="119" t="s">
        <v>143</v>
      </c>
      <c r="AB23" s="119" t="str">
        <f t="shared" si="3"/>
        <v>6020-000000</v>
      </c>
      <c r="AC23" s="119">
        <v>700.0</v>
      </c>
      <c r="AD23" s="119" t="str">
        <f t="shared" si="4"/>
        <v>006</v>
      </c>
      <c r="AE23" s="119"/>
      <c r="AF23" s="119"/>
      <c r="AG23" s="119">
        <v>110.0</v>
      </c>
      <c r="AH23" s="119" t="str">
        <f>[1]Summary!$B$2</f>
        <v>#ERROR!</v>
      </c>
      <c r="AI23" s="119">
        <f t="shared" ref="AI23:AT23" si="20">IF(C23="",0,C23)</f>
        <v>0</v>
      </c>
      <c r="AJ23" s="119">
        <f t="shared" si="20"/>
        <v>0</v>
      </c>
      <c r="AK23" s="119">
        <f t="shared" si="20"/>
        <v>0</v>
      </c>
      <c r="AL23" s="119">
        <f t="shared" si="20"/>
        <v>0</v>
      </c>
      <c r="AM23" s="119">
        <f t="shared" si="20"/>
        <v>0</v>
      </c>
      <c r="AN23" s="119">
        <f t="shared" si="20"/>
        <v>0</v>
      </c>
      <c r="AO23" s="119">
        <f t="shared" si="20"/>
        <v>0</v>
      </c>
      <c r="AP23" s="119">
        <f t="shared" si="20"/>
        <v>0</v>
      </c>
      <c r="AQ23" s="119">
        <f t="shared" si="20"/>
        <v>0</v>
      </c>
      <c r="AR23" s="119">
        <f t="shared" si="20"/>
        <v>0</v>
      </c>
      <c r="AS23" s="119">
        <f t="shared" si="20"/>
        <v>0</v>
      </c>
      <c r="AT23" s="119">
        <f t="shared" si="20"/>
        <v>0</v>
      </c>
    </row>
    <row r="24" ht="15.75" customHeight="1">
      <c r="A24" s="140" t="s">
        <v>274</v>
      </c>
      <c r="B24" s="131"/>
      <c r="C24" s="172">
        <f t="shared" ref="C24:N24" si="21">SUM(C9:C16)-SUM(C17:C19)+SUM(C20:C23)</f>
        <v>0</v>
      </c>
      <c r="D24" s="142">
        <f t="shared" si="21"/>
        <v>0</v>
      </c>
      <c r="E24" s="142">
        <f t="shared" si="21"/>
        <v>0</v>
      </c>
      <c r="F24" s="142">
        <f t="shared" si="21"/>
        <v>0</v>
      </c>
      <c r="G24" s="142">
        <f t="shared" si="21"/>
        <v>0</v>
      </c>
      <c r="H24" s="142">
        <f t="shared" si="21"/>
        <v>0</v>
      </c>
      <c r="I24" s="142">
        <f t="shared" si="21"/>
        <v>0</v>
      </c>
      <c r="J24" s="142">
        <f t="shared" si="21"/>
        <v>0</v>
      </c>
      <c r="K24" s="142">
        <f t="shared" si="21"/>
        <v>0</v>
      </c>
      <c r="L24" s="142">
        <f t="shared" si="21"/>
        <v>0</v>
      </c>
      <c r="M24" s="142">
        <f t="shared" si="21"/>
        <v>0</v>
      </c>
      <c r="N24" s="173">
        <f t="shared" si="21"/>
        <v>0</v>
      </c>
      <c r="O24" s="174">
        <f>SUM(O9:O23)</f>
        <v>0</v>
      </c>
      <c r="P24" s="119"/>
      <c r="Q24" s="119"/>
      <c r="R24" s="119"/>
      <c r="S24" s="119"/>
      <c r="T24" s="119" t="s">
        <v>185</v>
      </c>
      <c r="U24" s="119">
        <v>7032.0</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row>
    <row r="25" ht="15.75" customHeight="1">
      <c r="A25" s="140"/>
      <c r="B25" s="131"/>
      <c r="C25" s="143"/>
      <c r="D25" s="143"/>
      <c r="E25" s="143"/>
      <c r="F25" s="143"/>
      <c r="G25" s="143"/>
      <c r="H25" s="143"/>
      <c r="I25" s="143"/>
      <c r="J25" s="143"/>
      <c r="K25" s="143"/>
      <c r="L25" s="143"/>
      <c r="M25" s="143"/>
      <c r="N25" s="143"/>
      <c r="O25" s="143"/>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row>
    <row r="26" ht="15.75" customHeight="1">
      <c r="A26" s="140" t="s">
        <v>275</v>
      </c>
      <c r="B26" s="134"/>
      <c r="C26" s="131"/>
      <c r="D26" s="132"/>
      <c r="E26" s="132"/>
      <c r="F26" s="132"/>
      <c r="G26" s="132"/>
      <c r="H26" s="132"/>
      <c r="I26" s="132"/>
      <c r="J26" s="132"/>
      <c r="K26" s="132"/>
      <c r="L26" s="132"/>
      <c r="M26" s="132"/>
      <c r="N26" s="132"/>
      <c r="O26" s="132"/>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row>
    <row r="27" ht="21.0" customHeight="1">
      <c r="A27" s="150" t="s">
        <v>276</v>
      </c>
      <c r="B27" s="131"/>
      <c r="C27" s="132"/>
      <c r="D27" s="132"/>
      <c r="E27" s="132"/>
      <c r="F27" s="132"/>
      <c r="G27" s="132"/>
      <c r="H27" s="132"/>
      <c r="I27" s="132"/>
      <c r="J27" s="132"/>
      <c r="K27" s="132"/>
      <c r="L27" s="132"/>
      <c r="M27" s="132"/>
      <c r="N27" s="132"/>
      <c r="O27" s="132"/>
      <c r="P27" s="119"/>
      <c r="Q27" s="119"/>
      <c r="R27" s="119"/>
      <c r="S27" s="119"/>
      <c r="T27" s="139" t="s">
        <v>148</v>
      </c>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row>
    <row r="28" ht="21.0" customHeight="1">
      <c r="A28" s="135">
        <v>7006.0</v>
      </c>
      <c r="B28" s="147" t="str">
        <f>IF(ISTEXT("Distinguished Clubs-"&amp;VLOOKUP(A28,'Chart of Accounts'!$B$5:$C$50,2,FALSE)),"Distinguished Clubs-"&amp;VLOOKUP(A28,'Chart of Accounts'!$B$5:$C$50,2,FALSE),"")</f>
        <v>Distinguished Clubs-Educational Materials</v>
      </c>
      <c r="C28" s="145"/>
      <c r="D28" s="145"/>
      <c r="E28" s="145"/>
      <c r="F28" s="145"/>
      <c r="G28" s="145"/>
      <c r="H28" s="145"/>
      <c r="I28" s="145"/>
      <c r="J28" s="145"/>
      <c r="K28" s="145"/>
      <c r="L28" s="145"/>
      <c r="M28" s="145"/>
      <c r="N28" s="145"/>
      <c r="O28" s="132">
        <f t="shared" ref="O28:O36" si="23">SUM(C28:N28)</f>
        <v>0</v>
      </c>
      <c r="P28" s="119"/>
      <c r="Q28" s="119"/>
      <c r="R28" s="119"/>
      <c r="S28" s="119"/>
      <c r="T28" s="119" t="s">
        <v>151</v>
      </c>
      <c r="U28" s="119">
        <v>7004.0</v>
      </c>
      <c r="V28" s="119"/>
      <c r="W28" s="119"/>
      <c r="X28" s="119"/>
      <c r="Y28" s="119"/>
      <c r="Z28" s="119"/>
      <c r="AA28" s="119" t="s">
        <v>143</v>
      </c>
      <c r="AB28" s="119" t="str">
        <f t="shared" ref="AB28:AB34" si="24">IF(A28="","",A28&amp;"-000000")</f>
        <v>7006-000000</v>
      </c>
      <c r="AC28" s="119">
        <v>701.0</v>
      </c>
      <c r="AD28" s="119" t="str">
        <f t="shared" ref="AD28:AD37" si="25">IF(LEN($O$1)=3,$O$1,IF(LEN($O$1)=2,0&amp;$O$1,IF(LEN($O$1)=1,0&amp;0&amp;$O$1,"ERROR")))</f>
        <v>006</v>
      </c>
      <c r="AE28" s="119"/>
      <c r="AF28" s="119"/>
      <c r="AG28" s="119">
        <v>110.0</v>
      </c>
      <c r="AH28" s="119" t="str">
        <f>Summary!$B$2</f>
        <v>USD</v>
      </c>
      <c r="AI28" s="119">
        <f t="shared" ref="AI28:AT28" si="22">IF(C28="",0,C28)</f>
        <v>0</v>
      </c>
      <c r="AJ28" s="119">
        <f t="shared" si="22"/>
        <v>0</v>
      </c>
      <c r="AK28" s="119">
        <f t="shared" si="22"/>
        <v>0</v>
      </c>
      <c r="AL28" s="119">
        <f t="shared" si="22"/>
        <v>0</v>
      </c>
      <c r="AM28" s="119">
        <f t="shared" si="22"/>
        <v>0</v>
      </c>
      <c r="AN28" s="119">
        <f t="shared" si="22"/>
        <v>0</v>
      </c>
      <c r="AO28" s="119">
        <f t="shared" si="22"/>
        <v>0</v>
      </c>
      <c r="AP28" s="119">
        <f t="shared" si="22"/>
        <v>0</v>
      </c>
      <c r="AQ28" s="119">
        <f t="shared" si="22"/>
        <v>0</v>
      </c>
      <c r="AR28" s="119">
        <f t="shared" si="22"/>
        <v>0</v>
      </c>
      <c r="AS28" s="119">
        <f t="shared" si="22"/>
        <v>0</v>
      </c>
      <c r="AT28" s="119">
        <f t="shared" si="22"/>
        <v>0</v>
      </c>
    </row>
    <row r="29" ht="21.0" customHeight="1">
      <c r="A29" s="135">
        <v>7008.0</v>
      </c>
      <c r="B29" s="147" t="str">
        <f>IF(ISTEXT("Distinguished Clubs-"&amp;VLOOKUP(A29,'Chart of Accounts'!$B$5:$C$50,2,FALSE)),"Distinguished Clubs-"&amp;VLOOKUP(A29,'Chart of Accounts'!$B$5:$C$50,2,FALSE),"")</f>
        <v>Distinguished Clubs-Promotional Materials</v>
      </c>
      <c r="C29" s="137"/>
      <c r="D29" s="137"/>
      <c r="E29" s="137"/>
      <c r="F29" s="137"/>
      <c r="G29" s="137"/>
      <c r="H29" s="137"/>
      <c r="I29" s="137"/>
      <c r="J29" s="137"/>
      <c r="K29" s="137"/>
      <c r="L29" s="137"/>
      <c r="M29" s="137"/>
      <c r="N29" s="137"/>
      <c r="O29" s="132">
        <f t="shared" si="23"/>
        <v>0</v>
      </c>
      <c r="P29" s="119"/>
      <c r="Q29" s="119"/>
      <c r="R29" s="119"/>
      <c r="S29" s="119"/>
      <c r="T29" s="119" t="s">
        <v>154</v>
      </c>
      <c r="U29" s="119">
        <v>7006.0</v>
      </c>
      <c r="V29" s="119"/>
      <c r="W29" s="119"/>
      <c r="X29" s="119"/>
      <c r="Y29" s="119"/>
      <c r="Z29" s="119"/>
      <c r="AA29" s="119" t="s">
        <v>143</v>
      </c>
      <c r="AB29" s="119" t="str">
        <f t="shared" si="24"/>
        <v>7008-000000</v>
      </c>
      <c r="AC29" s="119">
        <v>701.0</v>
      </c>
      <c r="AD29" s="119" t="str">
        <f t="shared" si="25"/>
        <v>006</v>
      </c>
      <c r="AE29" s="119"/>
      <c r="AF29" s="119"/>
      <c r="AG29" s="119">
        <v>110.0</v>
      </c>
      <c r="AH29" s="119" t="str">
        <f>Summary!$B$2</f>
        <v>USD</v>
      </c>
      <c r="AI29" s="119">
        <f t="shared" ref="AI29:AT29" si="26">IF(C29="",0,C29)</f>
        <v>0</v>
      </c>
      <c r="AJ29" s="119">
        <f t="shared" si="26"/>
        <v>0</v>
      </c>
      <c r="AK29" s="119">
        <f t="shared" si="26"/>
        <v>0</v>
      </c>
      <c r="AL29" s="119">
        <f t="shared" si="26"/>
        <v>0</v>
      </c>
      <c r="AM29" s="119">
        <f t="shared" si="26"/>
        <v>0</v>
      </c>
      <c r="AN29" s="119">
        <f t="shared" si="26"/>
        <v>0</v>
      </c>
      <c r="AO29" s="119">
        <f t="shared" si="26"/>
        <v>0</v>
      </c>
      <c r="AP29" s="119">
        <f t="shared" si="26"/>
        <v>0</v>
      </c>
      <c r="AQ29" s="119">
        <f t="shared" si="26"/>
        <v>0</v>
      </c>
      <c r="AR29" s="119">
        <f t="shared" si="26"/>
        <v>0</v>
      </c>
      <c r="AS29" s="119">
        <f t="shared" si="26"/>
        <v>0</v>
      </c>
      <c r="AT29" s="119">
        <f t="shared" si="26"/>
        <v>0</v>
      </c>
    </row>
    <row r="30" ht="21.0" customHeight="1">
      <c r="A30" s="135">
        <v>7010.0</v>
      </c>
      <c r="B30" s="147" t="str">
        <f>IF(ISTEXT("Distinguished Clubs-"&amp;VLOOKUP(A30,'Chart of Accounts'!$B$5:$C$50,2,FALSE)),"Distinguished Clubs-"&amp;VLOOKUP(A30,'Chart of Accounts'!$B$5:$C$50,2,FALSE),"")</f>
        <v>Distinguished Clubs-Awards Expense (Trophies, Plaques, Ribbons &amp; Certificates)</v>
      </c>
      <c r="C30" s="137"/>
      <c r="D30" s="137"/>
      <c r="E30" s="137"/>
      <c r="F30" s="137"/>
      <c r="G30" s="137"/>
      <c r="H30" s="137"/>
      <c r="I30" s="137"/>
      <c r="J30" s="137"/>
      <c r="K30" s="137"/>
      <c r="L30" s="137"/>
      <c r="M30" s="137"/>
      <c r="N30" s="137"/>
      <c r="O30" s="132">
        <f t="shared" si="23"/>
        <v>0</v>
      </c>
      <c r="P30" s="119"/>
      <c r="Q30" s="119"/>
      <c r="R30" s="119"/>
      <c r="S30" s="119"/>
      <c r="T30" s="119" t="s">
        <v>157</v>
      </c>
      <c r="U30" s="119">
        <v>7008.0</v>
      </c>
      <c r="V30" s="119"/>
      <c r="W30" s="119"/>
      <c r="X30" s="119"/>
      <c r="Y30" s="119"/>
      <c r="Z30" s="119"/>
      <c r="AA30" s="119" t="s">
        <v>143</v>
      </c>
      <c r="AB30" s="119" t="str">
        <f t="shared" si="24"/>
        <v>7010-000000</v>
      </c>
      <c r="AC30" s="119">
        <v>701.0</v>
      </c>
      <c r="AD30" s="119" t="str">
        <f t="shared" si="25"/>
        <v>006</v>
      </c>
      <c r="AE30" s="119"/>
      <c r="AF30" s="119"/>
      <c r="AG30" s="119">
        <v>110.0</v>
      </c>
      <c r="AH30" s="119" t="str">
        <f>Summary!$B$2</f>
        <v>USD</v>
      </c>
      <c r="AI30" s="119">
        <f t="shared" ref="AI30:AT30" si="27">IF(C30="",0,C30)</f>
        <v>0</v>
      </c>
      <c r="AJ30" s="119">
        <f t="shared" si="27"/>
        <v>0</v>
      </c>
      <c r="AK30" s="119">
        <f t="shared" si="27"/>
        <v>0</v>
      </c>
      <c r="AL30" s="119">
        <f t="shared" si="27"/>
        <v>0</v>
      </c>
      <c r="AM30" s="119">
        <f t="shared" si="27"/>
        <v>0</v>
      </c>
      <c r="AN30" s="119">
        <f t="shared" si="27"/>
        <v>0</v>
      </c>
      <c r="AO30" s="119">
        <f t="shared" si="27"/>
        <v>0</v>
      </c>
      <c r="AP30" s="119">
        <f t="shared" si="27"/>
        <v>0</v>
      </c>
      <c r="AQ30" s="119">
        <f t="shared" si="27"/>
        <v>0</v>
      </c>
      <c r="AR30" s="119">
        <f t="shared" si="27"/>
        <v>0</v>
      </c>
      <c r="AS30" s="119">
        <f t="shared" si="27"/>
        <v>0</v>
      </c>
      <c r="AT30" s="119">
        <f t="shared" si="27"/>
        <v>0</v>
      </c>
    </row>
    <row r="31" ht="21.0" customHeight="1">
      <c r="A31" s="135">
        <v>7080.0</v>
      </c>
      <c r="B31" s="147" t="str">
        <f>IF(ISTEXT("Distinguished Clubs-"&amp;VLOOKUP(A31,'Chart of Accounts'!$B$5:$C$50,2,FALSE)),"Distinguished Clubs-"&amp;VLOOKUP(A31,'Chart of Accounts'!$B$5:$C$50,2,FALSE),"")</f>
        <v>Distinguished Clubs-Gifts &amp; Thank Yous</v>
      </c>
      <c r="C31" s="137"/>
      <c r="D31" s="137"/>
      <c r="E31" s="137"/>
      <c r="F31" s="137"/>
      <c r="G31" s="137"/>
      <c r="H31" s="137"/>
      <c r="I31" s="137"/>
      <c r="J31" s="137"/>
      <c r="K31" s="137"/>
      <c r="L31" s="137"/>
      <c r="M31" s="137"/>
      <c r="N31" s="137"/>
      <c r="O31" s="132">
        <f t="shared" si="23"/>
        <v>0</v>
      </c>
      <c r="P31" s="119"/>
      <c r="Q31" s="119"/>
      <c r="R31" s="119"/>
      <c r="S31" s="119"/>
      <c r="T31" s="119" t="s">
        <v>160</v>
      </c>
      <c r="U31" s="119">
        <v>7010.0</v>
      </c>
      <c r="V31" s="119"/>
      <c r="W31" s="119"/>
      <c r="X31" s="119"/>
      <c r="Y31" s="119"/>
      <c r="Z31" s="119"/>
      <c r="AA31" s="119" t="s">
        <v>143</v>
      </c>
      <c r="AB31" s="119" t="str">
        <f t="shared" si="24"/>
        <v>7080-000000</v>
      </c>
      <c r="AC31" s="119">
        <v>701.0</v>
      </c>
      <c r="AD31" s="119" t="str">
        <f t="shared" si="25"/>
        <v>006</v>
      </c>
      <c r="AE31" s="119"/>
      <c r="AF31" s="119"/>
      <c r="AG31" s="119">
        <v>110.0</v>
      </c>
      <c r="AH31" s="119" t="str">
        <f>Summary!$B$2</f>
        <v>USD</v>
      </c>
      <c r="AI31" s="119">
        <f t="shared" ref="AI31:AT31" si="28">IF(C31="",0,C31)</f>
        <v>0</v>
      </c>
      <c r="AJ31" s="119">
        <f t="shared" si="28"/>
        <v>0</v>
      </c>
      <c r="AK31" s="119">
        <f t="shared" si="28"/>
        <v>0</v>
      </c>
      <c r="AL31" s="119">
        <f t="shared" si="28"/>
        <v>0</v>
      </c>
      <c r="AM31" s="119">
        <f t="shared" si="28"/>
        <v>0</v>
      </c>
      <c r="AN31" s="119">
        <f t="shared" si="28"/>
        <v>0</v>
      </c>
      <c r="AO31" s="119">
        <f t="shared" si="28"/>
        <v>0</v>
      </c>
      <c r="AP31" s="119">
        <f t="shared" si="28"/>
        <v>0</v>
      </c>
      <c r="AQ31" s="119">
        <f t="shared" si="28"/>
        <v>0</v>
      </c>
      <c r="AR31" s="119">
        <f t="shared" si="28"/>
        <v>0</v>
      </c>
      <c r="AS31" s="119">
        <f t="shared" si="28"/>
        <v>0</v>
      </c>
      <c r="AT31" s="119">
        <f t="shared" si="28"/>
        <v>0</v>
      </c>
    </row>
    <row r="32" ht="21.0" customHeight="1">
      <c r="A32" s="135">
        <v>7082.0</v>
      </c>
      <c r="B32" s="147" t="str">
        <f>IF(ISTEXT("Distinguished Clubs-"&amp;VLOOKUP(A32,'Chart of Accounts'!$B$5:$C$50,2,FALSE)),"Distinguished Clubs-"&amp;VLOOKUP(A32,'Chart of Accounts'!$B$5:$C$50,2,FALSE),"")</f>
        <v>Distinguished Clubs-Incentives</v>
      </c>
      <c r="C32" s="137"/>
      <c r="D32" s="137"/>
      <c r="E32" s="137"/>
      <c r="F32" s="137"/>
      <c r="G32" s="137"/>
      <c r="H32" s="137"/>
      <c r="I32" s="137"/>
      <c r="J32" s="137"/>
      <c r="K32" s="137"/>
      <c r="L32" s="137"/>
      <c r="M32" s="137"/>
      <c r="N32" s="137"/>
      <c r="O32" s="132">
        <f t="shared" si="23"/>
        <v>0</v>
      </c>
      <c r="P32" s="119"/>
      <c r="Q32" s="119"/>
      <c r="R32" s="119"/>
      <c r="S32" s="119"/>
      <c r="T32" s="119" t="s">
        <v>163</v>
      </c>
      <c r="U32" s="119">
        <v>7012.0</v>
      </c>
      <c r="V32" s="119"/>
      <c r="W32" s="119"/>
      <c r="X32" s="119"/>
      <c r="Y32" s="119"/>
      <c r="Z32" s="119"/>
      <c r="AA32" s="119" t="s">
        <v>143</v>
      </c>
      <c r="AB32" s="119" t="str">
        <f t="shared" si="24"/>
        <v>7082-000000</v>
      </c>
      <c r="AC32" s="119">
        <v>701.0</v>
      </c>
      <c r="AD32" s="119" t="str">
        <f t="shared" si="25"/>
        <v>006</v>
      </c>
      <c r="AE32" s="119"/>
      <c r="AF32" s="119"/>
      <c r="AG32" s="119">
        <v>110.0</v>
      </c>
      <c r="AH32" s="119" t="str">
        <f>Summary!$B$2</f>
        <v>USD</v>
      </c>
      <c r="AI32" s="119">
        <f t="shared" ref="AI32:AT32" si="29">IF(C32="",0,C32)</f>
        <v>0</v>
      </c>
      <c r="AJ32" s="119">
        <f t="shared" si="29"/>
        <v>0</v>
      </c>
      <c r="AK32" s="119">
        <f t="shared" si="29"/>
        <v>0</v>
      </c>
      <c r="AL32" s="119">
        <f t="shared" si="29"/>
        <v>0</v>
      </c>
      <c r="AM32" s="119">
        <f t="shared" si="29"/>
        <v>0</v>
      </c>
      <c r="AN32" s="119">
        <f t="shared" si="29"/>
        <v>0</v>
      </c>
      <c r="AO32" s="119">
        <f t="shared" si="29"/>
        <v>0</v>
      </c>
      <c r="AP32" s="119">
        <f t="shared" si="29"/>
        <v>0</v>
      </c>
      <c r="AQ32" s="119">
        <f t="shared" si="29"/>
        <v>0</v>
      </c>
      <c r="AR32" s="119">
        <f t="shared" si="29"/>
        <v>0</v>
      </c>
      <c r="AS32" s="119">
        <f t="shared" si="29"/>
        <v>0</v>
      </c>
      <c r="AT32" s="119">
        <f t="shared" si="29"/>
        <v>0</v>
      </c>
    </row>
    <row r="33" ht="21.0" customHeight="1">
      <c r="A33" s="2"/>
      <c r="B33" s="147" t="str">
        <f>IF(ISTEXT("ET-"&amp;VLOOKUP(A33,'Chart of Accounts'!$B$5:$C$54,2,FALSE)),"ET-"&amp;VLOOKUP(A33,'Chart of Accounts'!$B$5:$C$54,2,FALSE),"")</f>
        <v/>
      </c>
      <c r="C33" s="137"/>
      <c r="D33" s="137"/>
      <c r="E33" s="137"/>
      <c r="F33" s="137"/>
      <c r="G33" s="137"/>
      <c r="H33" s="137"/>
      <c r="I33" s="137"/>
      <c r="J33" s="137"/>
      <c r="K33" s="137"/>
      <c r="L33" s="137"/>
      <c r="M33" s="137"/>
      <c r="N33" s="137"/>
      <c r="O33" s="132">
        <f t="shared" si="23"/>
        <v>0</v>
      </c>
      <c r="P33" s="119"/>
      <c r="Q33" s="119"/>
      <c r="R33" s="119"/>
      <c r="S33" s="119"/>
      <c r="T33" s="119" t="s">
        <v>166</v>
      </c>
      <c r="U33" s="119">
        <v>7014.0</v>
      </c>
      <c r="V33" s="119"/>
      <c r="W33" s="119"/>
      <c r="X33" s="119"/>
      <c r="Y33" s="119"/>
      <c r="Z33" s="119"/>
      <c r="AA33" s="119" t="s">
        <v>143</v>
      </c>
      <c r="AB33" s="119" t="str">
        <f t="shared" si="24"/>
        <v/>
      </c>
      <c r="AC33" s="119">
        <v>701.0</v>
      </c>
      <c r="AD33" s="119" t="str">
        <f t="shared" si="25"/>
        <v>006</v>
      </c>
      <c r="AE33" s="119"/>
      <c r="AF33" s="119"/>
      <c r="AG33" s="119">
        <v>110.0</v>
      </c>
      <c r="AH33" s="119" t="str">
        <f>Summary!$B$2</f>
        <v>USD</v>
      </c>
      <c r="AI33" s="119">
        <f t="shared" ref="AI33:AT33" si="30">IF(C33="",0,C33)</f>
        <v>0</v>
      </c>
      <c r="AJ33" s="119">
        <f t="shared" si="30"/>
        <v>0</v>
      </c>
      <c r="AK33" s="119">
        <f t="shared" si="30"/>
        <v>0</v>
      </c>
      <c r="AL33" s="119">
        <f t="shared" si="30"/>
        <v>0</v>
      </c>
      <c r="AM33" s="119">
        <f t="shared" si="30"/>
        <v>0</v>
      </c>
      <c r="AN33" s="119">
        <f t="shared" si="30"/>
        <v>0</v>
      </c>
      <c r="AO33" s="119">
        <f t="shared" si="30"/>
        <v>0</v>
      </c>
      <c r="AP33" s="119">
        <f t="shared" si="30"/>
        <v>0</v>
      </c>
      <c r="AQ33" s="119">
        <f t="shared" si="30"/>
        <v>0</v>
      </c>
      <c r="AR33" s="119">
        <f t="shared" si="30"/>
        <v>0</v>
      </c>
      <c r="AS33" s="119">
        <f t="shared" si="30"/>
        <v>0</v>
      </c>
      <c r="AT33" s="119">
        <f t="shared" si="30"/>
        <v>0</v>
      </c>
    </row>
    <row r="34" ht="15.75" customHeight="1">
      <c r="A34" s="2"/>
      <c r="B34" s="147" t="str">
        <f>IF(ISTEXT("ET-"&amp;VLOOKUP(A34,'Chart of Accounts'!$B$5:$C$54,2,FALSE)),"ET-"&amp;VLOOKUP(A34,'Chart of Accounts'!$B$5:$C$54,2,FALSE),"")</f>
        <v/>
      </c>
      <c r="C34" s="137"/>
      <c r="D34" s="137"/>
      <c r="E34" s="137"/>
      <c r="F34" s="137"/>
      <c r="G34" s="137"/>
      <c r="H34" s="137"/>
      <c r="I34" s="137"/>
      <c r="J34" s="137"/>
      <c r="K34" s="137"/>
      <c r="L34" s="137"/>
      <c r="M34" s="137"/>
      <c r="N34" s="137"/>
      <c r="O34" s="132">
        <f t="shared" si="23"/>
        <v>0</v>
      </c>
      <c r="P34" s="119"/>
      <c r="Q34" s="119"/>
      <c r="R34" s="119"/>
      <c r="S34" s="119"/>
      <c r="T34" s="119" t="s">
        <v>169</v>
      </c>
      <c r="U34" s="119">
        <v>7016.0</v>
      </c>
      <c r="V34" s="119"/>
      <c r="W34" s="119"/>
      <c r="X34" s="119"/>
      <c r="Y34" s="119"/>
      <c r="Z34" s="119"/>
      <c r="AA34" s="119" t="s">
        <v>143</v>
      </c>
      <c r="AB34" s="119" t="str">
        <f t="shared" si="24"/>
        <v/>
      </c>
      <c r="AC34" s="119">
        <v>701.0</v>
      </c>
      <c r="AD34" s="119" t="str">
        <f t="shared" si="25"/>
        <v>006</v>
      </c>
      <c r="AE34" s="119"/>
      <c r="AF34" s="119"/>
      <c r="AG34" s="119">
        <v>110.0</v>
      </c>
      <c r="AH34" s="119" t="str">
        <f>Summary!$B$2</f>
        <v>USD</v>
      </c>
      <c r="AI34" s="119">
        <f t="shared" ref="AI34:AT34" si="31">IF(C34="",0,C34)</f>
        <v>0</v>
      </c>
      <c r="AJ34" s="119">
        <f t="shared" si="31"/>
        <v>0</v>
      </c>
      <c r="AK34" s="119">
        <f t="shared" si="31"/>
        <v>0</v>
      </c>
      <c r="AL34" s="119">
        <f t="shared" si="31"/>
        <v>0</v>
      </c>
      <c r="AM34" s="119">
        <f t="shared" si="31"/>
        <v>0</v>
      </c>
      <c r="AN34" s="119">
        <f t="shared" si="31"/>
        <v>0</v>
      </c>
      <c r="AO34" s="119">
        <f t="shared" si="31"/>
        <v>0</v>
      </c>
      <c r="AP34" s="119">
        <f t="shared" si="31"/>
        <v>0</v>
      </c>
      <c r="AQ34" s="119">
        <f t="shared" si="31"/>
        <v>0</v>
      </c>
      <c r="AR34" s="119">
        <f t="shared" si="31"/>
        <v>0</v>
      </c>
      <c r="AS34" s="119">
        <f t="shared" si="31"/>
        <v>0</v>
      </c>
      <c r="AT34" s="119">
        <f t="shared" si="31"/>
        <v>0</v>
      </c>
    </row>
    <row r="35" ht="15.75" customHeight="1">
      <c r="A35" s="2"/>
      <c r="B35" s="147" t="str">
        <f>IF(ISTEXT("ET-"&amp;VLOOKUP(A35,'Chart of Accounts'!$B$5:$C$54,2,FALSE)),"ET-"&amp;VLOOKUP(A35,'Chart of Accounts'!$B$5:$C$54,2,FALSE),"")</f>
        <v/>
      </c>
      <c r="C35" s="137"/>
      <c r="D35" s="137"/>
      <c r="E35" s="137"/>
      <c r="F35" s="137"/>
      <c r="G35" s="137"/>
      <c r="H35" s="137"/>
      <c r="I35" s="137"/>
      <c r="J35" s="137"/>
      <c r="K35" s="137"/>
      <c r="L35" s="137"/>
      <c r="M35" s="137"/>
      <c r="N35" s="137"/>
      <c r="O35" s="132">
        <f t="shared" si="23"/>
        <v>0</v>
      </c>
      <c r="P35" s="119"/>
      <c r="Q35" s="119"/>
      <c r="R35" s="119"/>
      <c r="S35" s="119"/>
      <c r="T35" s="119" t="s">
        <v>171</v>
      </c>
      <c r="U35" s="119">
        <v>7018.0</v>
      </c>
      <c r="V35" s="119"/>
      <c r="W35" s="119"/>
      <c r="X35" s="119"/>
      <c r="Y35" s="119"/>
      <c r="Z35" s="119"/>
      <c r="AA35" s="119" t="s">
        <v>143</v>
      </c>
      <c r="AB35" s="119" t="str">
        <f t="shared" ref="AB35:AB37" si="33">IF(A34="","",A34&amp;"-000000")</f>
        <v/>
      </c>
      <c r="AC35" s="119">
        <v>701.0</v>
      </c>
      <c r="AD35" s="119" t="str">
        <f t="shared" si="25"/>
        <v>006</v>
      </c>
      <c r="AE35" s="119"/>
      <c r="AF35" s="119"/>
      <c r="AG35" s="119">
        <v>110.0</v>
      </c>
      <c r="AH35" s="119" t="str">
        <f>Summary!$B$2</f>
        <v>USD</v>
      </c>
      <c r="AI35" s="119">
        <f t="shared" ref="AI35:AT35" si="32">IF(C35="",0,C35)</f>
        <v>0</v>
      </c>
      <c r="AJ35" s="119">
        <f t="shared" si="32"/>
        <v>0</v>
      </c>
      <c r="AK35" s="119">
        <f t="shared" si="32"/>
        <v>0</v>
      </c>
      <c r="AL35" s="119">
        <f t="shared" si="32"/>
        <v>0</v>
      </c>
      <c r="AM35" s="119">
        <f t="shared" si="32"/>
        <v>0</v>
      </c>
      <c r="AN35" s="119">
        <f t="shared" si="32"/>
        <v>0</v>
      </c>
      <c r="AO35" s="119">
        <f t="shared" si="32"/>
        <v>0</v>
      </c>
      <c r="AP35" s="119">
        <f t="shared" si="32"/>
        <v>0</v>
      </c>
      <c r="AQ35" s="119">
        <f t="shared" si="32"/>
        <v>0</v>
      </c>
      <c r="AR35" s="119">
        <f t="shared" si="32"/>
        <v>0</v>
      </c>
      <c r="AS35" s="119">
        <f t="shared" si="32"/>
        <v>0</v>
      </c>
      <c r="AT35" s="119">
        <f t="shared" si="32"/>
        <v>0</v>
      </c>
    </row>
    <row r="36" ht="15.75" customHeight="1">
      <c r="A36" s="2"/>
      <c r="B36" s="147" t="str">
        <f>IF(ISTEXT("ET-"&amp;VLOOKUP(A36,'Chart of Accounts'!$B$5:$C$54,2,FALSE)),"ET-"&amp;VLOOKUP(A36,'Chart of Accounts'!$B$5:$C$54,2,FALSE),"")</f>
        <v/>
      </c>
      <c r="C36" s="137"/>
      <c r="D36" s="137"/>
      <c r="E36" s="137"/>
      <c r="F36" s="137"/>
      <c r="G36" s="137"/>
      <c r="H36" s="137"/>
      <c r="I36" s="137"/>
      <c r="J36" s="137"/>
      <c r="K36" s="137"/>
      <c r="L36" s="137"/>
      <c r="M36" s="137"/>
      <c r="N36" s="137"/>
      <c r="O36" s="132">
        <f t="shared" si="23"/>
        <v>0</v>
      </c>
      <c r="P36" s="119"/>
      <c r="Q36" s="119"/>
      <c r="R36" s="119"/>
      <c r="S36" s="119"/>
      <c r="T36" s="119" t="s">
        <v>173</v>
      </c>
      <c r="U36" s="119">
        <v>7020.0</v>
      </c>
      <c r="V36" s="119"/>
      <c r="W36" s="119"/>
      <c r="X36" s="119"/>
      <c r="Y36" s="119"/>
      <c r="Z36" s="119"/>
      <c r="AA36" s="119" t="s">
        <v>143</v>
      </c>
      <c r="AB36" s="119" t="str">
        <f t="shared" si="33"/>
        <v/>
      </c>
      <c r="AC36" s="119">
        <v>701.0</v>
      </c>
      <c r="AD36" s="119" t="str">
        <f t="shared" si="25"/>
        <v>006</v>
      </c>
      <c r="AE36" s="119"/>
      <c r="AF36" s="119"/>
      <c r="AG36" s="119">
        <v>110.0</v>
      </c>
      <c r="AH36" s="119" t="str">
        <f>Summary!$B$2</f>
        <v>USD</v>
      </c>
      <c r="AI36" s="119">
        <f t="shared" ref="AI36:AT36" si="34">IF(C36="",0,C36)</f>
        <v>0</v>
      </c>
      <c r="AJ36" s="119">
        <f t="shared" si="34"/>
        <v>0</v>
      </c>
      <c r="AK36" s="119">
        <f t="shared" si="34"/>
        <v>0</v>
      </c>
      <c r="AL36" s="119">
        <f t="shared" si="34"/>
        <v>0</v>
      </c>
      <c r="AM36" s="119">
        <f t="shared" si="34"/>
        <v>0</v>
      </c>
      <c r="AN36" s="119">
        <f t="shared" si="34"/>
        <v>0</v>
      </c>
      <c r="AO36" s="119">
        <f t="shared" si="34"/>
        <v>0</v>
      </c>
      <c r="AP36" s="119">
        <f t="shared" si="34"/>
        <v>0</v>
      </c>
      <c r="AQ36" s="119">
        <f t="shared" si="34"/>
        <v>0</v>
      </c>
      <c r="AR36" s="119">
        <f t="shared" si="34"/>
        <v>0</v>
      </c>
      <c r="AS36" s="119">
        <f t="shared" si="34"/>
        <v>0</v>
      </c>
      <c r="AT36" s="119">
        <f t="shared" si="34"/>
        <v>0</v>
      </c>
    </row>
    <row r="37" ht="15.75" customHeight="1">
      <c r="A37" s="150" t="s">
        <v>277</v>
      </c>
      <c r="B37" s="147"/>
      <c r="C37" s="154">
        <f t="shared" ref="C37:O37" si="35">SUM(C28:C36)</f>
        <v>0</v>
      </c>
      <c r="D37" s="154">
        <f t="shared" si="35"/>
        <v>0</v>
      </c>
      <c r="E37" s="154">
        <f t="shared" si="35"/>
        <v>0</v>
      </c>
      <c r="F37" s="154">
        <f t="shared" si="35"/>
        <v>0</v>
      </c>
      <c r="G37" s="154">
        <f t="shared" si="35"/>
        <v>0</v>
      </c>
      <c r="H37" s="154">
        <f t="shared" si="35"/>
        <v>0</v>
      </c>
      <c r="I37" s="154">
        <f t="shared" si="35"/>
        <v>0</v>
      </c>
      <c r="J37" s="154">
        <f t="shared" si="35"/>
        <v>0</v>
      </c>
      <c r="K37" s="154">
        <f t="shared" si="35"/>
        <v>0</v>
      </c>
      <c r="L37" s="154">
        <f t="shared" si="35"/>
        <v>0</v>
      </c>
      <c r="M37" s="154">
        <f t="shared" si="35"/>
        <v>0</v>
      </c>
      <c r="N37" s="154">
        <f t="shared" si="35"/>
        <v>0</v>
      </c>
      <c r="O37" s="154">
        <f t="shared" si="35"/>
        <v>0</v>
      </c>
      <c r="P37" s="119"/>
      <c r="Q37" s="119"/>
      <c r="R37" s="119"/>
      <c r="S37" s="119"/>
      <c r="T37" s="119" t="s">
        <v>175</v>
      </c>
      <c r="U37" s="119">
        <v>7022.0</v>
      </c>
      <c r="V37" s="119"/>
      <c r="W37" s="119"/>
      <c r="X37" s="119"/>
      <c r="Y37" s="119"/>
      <c r="Z37" s="119"/>
      <c r="AA37" s="119" t="s">
        <v>143</v>
      </c>
      <c r="AB37" s="119" t="str">
        <f t="shared" si="33"/>
        <v/>
      </c>
      <c r="AC37" s="119">
        <v>701.0</v>
      </c>
      <c r="AD37" s="119" t="str">
        <f t="shared" si="25"/>
        <v>006</v>
      </c>
      <c r="AE37" s="119"/>
      <c r="AF37" s="119"/>
      <c r="AG37" s="119">
        <v>110.0</v>
      </c>
      <c r="AH37" s="119" t="str">
        <f>Summary!$B$2</f>
        <v>USD</v>
      </c>
      <c r="AI37" s="129">
        <f t="shared" ref="AI37:AT37" si="36">IF(C37="",0,C37)</f>
        <v>0</v>
      </c>
      <c r="AJ37" s="129">
        <f t="shared" si="36"/>
        <v>0</v>
      </c>
      <c r="AK37" s="129">
        <f t="shared" si="36"/>
        <v>0</v>
      </c>
      <c r="AL37" s="129">
        <f t="shared" si="36"/>
        <v>0</v>
      </c>
      <c r="AM37" s="129">
        <f t="shared" si="36"/>
        <v>0</v>
      </c>
      <c r="AN37" s="129">
        <f t="shared" si="36"/>
        <v>0</v>
      </c>
      <c r="AO37" s="129">
        <f t="shared" si="36"/>
        <v>0</v>
      </c>
      <c r="AP37" s="129">
        <f t="shared" si="36"/>
        <v>0</v>
      </c>
      <c r="AQ37" s="129">
        <f t="shared" si="36"/>
        <v>0</v>
      </c>
      <c r="AR37" s="129">
        <f t="shared" si="36"/>
        <v>0</v>
      </c>
      <c r="AS37" s="129">
        <f t="shared" si="36"/>
        <v>0</v>
      </c>
      <c r="AT37" s="129">
        <f t="shared" si="36"/>
        <v>0</v>
      </c>
    </row>
    <row r="38" ht="15.75" customHeight="1">
      <c r="A38" s="130"/>
      <c r="B38" s="147"/>
      <c r="C38" s="132"/>
      <c r="D38" s="132"/>
      <c r="E38" s="132"/>
      <c r="F38" s="132"/>
      <c r="G38" s="132"/>
      <c r="H38" s="132"/>
      <c r="I38" s="132"/>
      <c r="J38" s="132"/>
      <c r="K38" s="132"/>
      <c r="L38" s="132"/>
      <c r="M38" s="132"/>
      <c r="N38" s="132"/>
      <c r="O38" s="132"/>
      <c r="P38" s="119"/>
      <c r="Q38" s="119"/>
      <c r="R38" s="119"/>
      <c r="S38" s="119"/>
      <c r="T38" s="119" t="s">
        <v>177</v>
      </c>
      <c r="U38" s="119">
        <v>7024.0</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50" t="s">
        <v>278</v>
      </c>
      <c r="B39" s="147"/>
      <c r="C39" s="132"/>
      <c r="D39" s="132"/>
      <c r="E39" s="132"/>
      <c r="F39" s="132"/>
      <c r="G39" s="132"/>
      <c r="H39" s="132"/>
      <c r="I39" s="132"/>
      <c r="J39" s="132"/>
      <c r="K39" s="132"/>
      <c r="L39" s="132"/>
      <c r="M39" s="132"/>
      <c r="N39" s="132"/>
      <c r="O39" s="132"/>
      <c r="P39" s="119"/>
      <c r="Q39" s="119"/>
      <c r="R39" s="119"/>
      <c r="S39" s="119"/>
      <c r="T39" s="119" t="s">
        <v>179</v>
      </c>
      <c r="U39" s="119">
        <v>7026.0</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35">
        <v>7006.0</v>
      </c>
      <c r="B40" s="147" t="str">
        <f>IF(ISTEXT("ET-"&amp;VLOOKUP(A40,'Chart of Accounts'!$B$5:$C$50,2,FALSE)),"ET-"&amp;VLOOKUP(A40,'Chart of Accounts'!$B$5:$C$50,2,FALSE),"")</f>
        <v>ET-Educational Materials</v>
      </c>
      <c r="C40" s="145"/>
      <c r="D40" s="145"/>
      <c r="E40" s="145"/>
      <c r="F40" s="145"/>
      <c r="G40" s="145"/>
      <c r="H40" s="145"/>
      <c r="I40" s="145"/>
      <c r="J40" s="145"/>
      <c r="K40" s="145"/>
      <c r="L40" s="145"/>
      <c r="M40" s="145"/>
      <c r="N40" s="145"/>
      <c r="O40" s="132">
        <f t="shared" ref="O40:O47" si="37">SUM(C40:N40)</f>
        <v>0</v>
      </c>
      <c r="P40" s="119"/>
      <c r="Q40" s="119"/>
      <c r="R40" s="119"/>
      <c r="S40" s="119"/>
      <c r="T40" s="119" t="s">
        <v>181</v>
      </c>
      <c r="U40" s="119">
        <v>7028.0</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35">
        <v>7010.0</v>
      </c>
      <c r="B41" s="147" t="str">
        <f>IF(ISTEXT("ET-"&amp;VLOOKUP(A41,'Chart of Accounts'!$B$5:$C$50,2,FALSE)),"ET-"&amp;VLOOKUP(A41,'Chart of Accounts'!$B$5:$C$50,2,FALSE),"")</f>
        <v>ET-Awards Expense (Trophies, Plaques, Ribbons &amp; Certificates)</v>
      </c>
      <c r="C41" s="145"/>
      <c r="D41" s="145"/>
      <c r="E41" s="145"/>
      <c r="F41" s="145"/>
      <c r="G41" s="145"/>
      <c r="H41" s="145"/>
      <c r="I41" s="145"/>
      <c r="J41" s="145"/>
      <c r="K41" s="145"/>
      <c r="L41" s="145"/>
      <c r="M41" s="145"/>
      <c r="N41" s="145"/>
      <c r="O41" s="132">
        <f t="shared" si="37"/>
        <v>0</v>
      </c>
      <c r="P41" s="119"/>
      <c r="Q41" s="119"/>
      <c r="R41" s="119"/>
      <c r="S41" s="119"/>
      <c r="T41" s="119" t="s">
        <v>183</v>
      </c>
      <c r="U41" s="119">
        <v>7030.0</v>
      </c>
      <c r="V41" s="119"/>
      <c r="W41" s="119"/>
      <c r="X41" s="119"/>
      <c r="Y41" s="119"/>
      <c r="Z41" s="119"/>
      <c r="AA41" s="119" t="s">
        <v>143</v>
      </c>
      <c r="AB41" s="119" t="str">
        <f t="shared" ref="AB41:AB48" si="39">IF(A40="","",A40&amp;"-000000")</f>
        <v>7006-000000</v>
      </c>
      <c r="AC41" s="119">
        <v>702.0</v>
      </c>
      <c r="AD41" s="119" t="str">
        <f t="shared" ref="AD41:AD48" si="40">IF(LEN($O$1)=3,$O$1,IF(LEN($O$1)=2,0&amp;$O$1,IF(LEN($O$1)=1,0&amp;0&amp;$O$1,"ERROR")))</f>
        <v>006</v>
      </c>
      <c r="AE41" s="119"/>
      <c r="AF41" s="119"/>
      <c r="AG41" s="119">
        <v>110.0</v>
      </c>
      <c r="AH41" s="119" t="str">
        <f>Summary!$B$2</f>
        <v>USD</v>
      </c>
      <c r="AI41" s="119">
        <f t="shared" ref="AI41:AT41" si="38">IF(C40="",0,C40)</f>
        <v>0</v>
      </c>
      <c r="AJ41" s="119">
        <f t="shared" si="38"/>
        <v>0</v>
      </c>
      <c r="AK41" s="119">
        <f t="shared" si="38"/>
        <v>0</v>
      </c>
      <c r="AL41" s="119">
        <f t="shared" si="38"/>
        <v>0</v>
      </c>
      <c r="AM41" s="119">
        <f t="shared" si="38"/>
        <v>0</v>
      </c>
      <c r="AN41" s="119">
        <f t="shared" si="38"/>
        <v>0</v>
      </c>
      <c r="AO41" s="119">
        <f t="shared" si="38"/>
        <v>0</v>
      </c>
      <c r="AP41" s="119">
        <f t="shared" si="38"/>
        <v>0</v>
      </c>
      <c r="AQ41" s="119">
        <f t="shared" si="38"/>
        <v>0</v>
      </c>
      <c r="AR41" s="119">
        <f t="shared" si="38"/>
        <v>0</v>
      </c>
      <c r="AS41" s="119">
        <f t="shared" si="38"/>
        <v>0</v>
      </c>
      <c r="AT41" s="119">
        <f t="shared" si="38"/>
        <v>0</v>
      </c>
    </row>
    <row r="42" ht="20.25" customHeight="1">
      <c r="A42" s="135">
        <v>7014.0</v>
      </c>
      <c r="B42" s="147" t="str">
        <f>IF(ISTEXT("ET-"&amp;VLOOKUP(A42,'Chart of Accounts'!$B$5:$C$50,2,FALSE)),"ET-"&amp;VLOOKUP(A42,'Chart of Accounts'!$B$5:$C$50,2,FALSE),"")</f>
        <v>ET-Room Rental Event Expense</v>
      </c>
      <c r="C42" s="145"/>
      <c r="D42" s="145"/>
      <c r="E42" s="145"/>
      <c r="F42" s="145"/>
      <c r="G42" s="145"/>
      <c r="H42" s="145"/>
      <c r="I42" s="145"/>
      <c r="J42" s="145"/>
      <c r="K42" s="145"/>
      <c r="L42" s="145"/>
      <c r="M42" s="145"/>
      <c r="N42" s="145"/>
      <c r="O42" s="132">
        <f t="shared" si="37"/>
        <v>0</v>
      </c>
      <c r="P42" s="119"/>
      <c r="Q42" s="119"/>
      <c r="R42" s="119"/>
      <c r="S42" s="119"/>
      <c r="T42" s="119" t="s">
        <v>185</v>
      </c>
      <c r="U42" s="119">
        <v>7032.0</v>
      </c>
      <c r="V42" s="119"/>
      <c r="W42" s="119"/>
      <c r="X42" s="119"/>
      <c r="Y42" s="119"/>
      <c r="Z42" s="119"/>
      <c r="AA42" s="119" t="s">
        <v>143</v>
      </c>
      <c r="AB42" s="119" t="str">
        <f t="shared" si="39"/>
        <v>7010-000000</v>
      </c>
      <c r="AC42" s="119">
        <v>702.0</v>
      </c>
      <c r="AD42" s="119" t="str">
        <f t="shared" si="40"/>
        <v>006</v>
      </c>
      <c r="AE42" s="119"/>
      <c r="AF42" s="119"/>
      <c r="AG42" s="119">
        <v>110.0</v>
      </c>
      <c r="AH42" s="119" t="str">
        <f>Summary!$B$2</f>
        <v>USD</v>
      </c>
      <c r="AI42" s="119">
        <f t="shared" ref="AI42:AT42" si="41">IF(C41="",0,C41)</f>
        <v>0</v>
      </c>
      <c r="AJ42" s="119">
        <f t="shared" si="41"/>
        <v>0</v>
      </c>
      <c r="AK42" s="119">
        <f t="shared" si="41"/>
        <v>0</v>
      </c>
      <c r="AL42" s="119">
        <f t="shared" si="41"/>
        <v>0</v>
      </c>
      <c r="AM42" s="119">
        <f t="shared" si="41"/>
        <v>0</v>
      </c>
      <c r="AN42" s="119">
        <f t="shared" si="41"/>
        <v>0</v>
      </c>
      <c r="AO42" s="119">
        <f t="shared" si="41"/>
        <v>0</v>
      </c>
      <c r="AP42" s="119">
        <f t="shared" si="41"/>
        <v>0</v>
      </c>
      <c r="AQ42" s="119">
        <f t="shared" si="41"/>
        <v>0</v>
      </c>
      <c r="AR42" s="119">
        <f t="shared" si="41"/>
        <v>0</v>
      </c>
      <c r="AS42" s="119">
        <f t="shared" si="41"/>
        <v>0</v>
      </c>
      <c r="AT42" s="119">
        <f t="shared" si="41"/>
        <v>0</v>
      </c>
    </row>
    <row r="43" ht="15.75" customHeight="1">
      <c r="A43" s="135">
        <v>7042.0</v>
      </c>
      <c r="B43" s="147" t="str">
        <f>IF(ISTEXT("ET-"&amp;VLOOKUP(A43,'Chart of Accounts'!$B$5:$C$50,2,FALSE)),"ET-"&amp;VLOOKUP(A43,'Chart of Accounts'!$B$5:$C$50,2,FALSE),"")</f>
        <v>ET-Outside Contractor Expense</v>
      </c>
      <c r="C43" s="145"/>
      <c r="D43" s="145"/>
      <c r="E43" s="145"/>
      <c r="F43" s="145"/>
      <c r="G43" s="145"/>
      <c r="H43" s="145"/>
      <c r="I43" s="145"/>
      <c r="J43" s="145"/>
      <c r="K43" s="145"/>
      <c r="L43" s="145"/>
      <c r="M43" s="145"/>
      <c r="N43" s="145"/>
      <c r="O43" s="132">
        <f t="shared" si="37"/>
        <v>0</v>
      </c>
      <c r="P43" s="119"/>
      <c r="Q43" s="119"/>
      <c r="R43" s="119"/>
      <c r="S43" s="119"/>
      <c r="T43" s="119" t="s">
        <v>188</v>
      </c>
      <c r="U43" s="119">
        <v>7036.0</v>
      </c>
      <c r="V43" s="119"/>
      <c r="W43" s="119"/>
      <c r="X43" s="119"/>
      <c r="Y43" s="119"/>
      <c r="Z43" s="119"/>
      <c r="AA43" s="119" t="s">
        <v>143</v>
      </c>
      <c r="AB43" s="119" t="str">
        <f t="shared" si="39"/>
        <v>7014-000000</v>
      </c>
      <c r="AC43" s="119">
        <v>702.0</v>
      </c>
      <c r="AD43" s="119" t="str">
        <f t="shared" si="40"/>
        <v>006</v>
      </c>
      <c r="AE43" s="119"/>
      <c r="AF43" s="119"/>
      <c r="AG43" s="119">
        <v>110.0</v>
      </c>
      <c r="AH43" s="119" t="str">
        <f>Summary!$B$2</f>
        <v>USD</v>
      </c>
      <c r="AI43" s="119">
        <f t="shared" ref="AI43:AT43" si="42">IF(C42="",0,C42)</f>
        <v>0</v>
      </c>
      <c r="AJ43" s="119">
        <f t="shared" si="42"/>
        <v>0</v>
      </c>
      <c r="AK43" s="119">
        <f t="shared" si="42"/>
        <v>0</v>
      </c>
      <c r="AL43" s="119">
        <f t="shared" si="42"/>
        <v>0</v>
      </c>
      <c r="AM43" s="119">
        <f t="shared" si="42"/>
        <v>0</v>
      </c>
      <c r="AN43" s="119">
        <f t="shared" si="42"/>
        <v>0</v>
      </c>
      <c r="AO43" s="119">
        <f t="shared" si="42"/>
        <v>0</v>
      </c>
      <c r="AP43" s="119">
        <f t="shared" si="42"/>
        <v>0</v>
      </c>
      <c r="AQ43" s="119">
        <f t="shared" si="42"/>
        <v>0</v>
      </c>
      <c r="AR43" s="119">
        <f t="shared" si="42"/>
        <v>0</v>
      </c>
      <c r="AS43" s="119">
        <f t="shared" si="42"/>
        <v>0</v>
      </c>
      <c r="AT43" s="119">
        <f t="shared" si="42"/>
        <v>0</v>
      </c>
    </row>
    <row r="44" ht="15.75" customHeight="1">
      <c r="A44" s="2"/>
      <c r="B44" s="147" t="str">
        <f>IF(ISTEXT("ET-"&amp;VLOOKUP(A44,'Chart of Accounts'!$B$5:$C$54,2,FALSE)),"ET-"&amp;VLOOKUP(A44,'Chart of Accounts'!$B$5:$C$54,2,FALSE),"")</f>
        <v/>
      </c>
      <c r="C44" s="145"/>
      <c r="D44" s="145"/>
      <c r="E44" s="145"/>
      <c r="F44" s="145"/>
      <c r="G44" s="145"/>
      <c r="H44" s="145"/>
      <c r="I44" s="145"/>
      <c r="J44" s="145"/>
      <c r="K44" s="145"/>
      <c r="L44" s="145"/>
      <c r="M44" s="145"/>
      <c r="N44" s="145"/>
      <c r="O44" s="132">
        <f t="shared" si="37"/>
        <v>0</v>
      </c>
      <c r="P44" s="119"/>
      <c r="Q44" s="119"/>
      <c r="R44" s="119"/>
      <c r="S44" s="119"/>
      <c r="T44" s="119" t="s">
        <v>190</v>
      </c>
      <c r="U44" s="119">
        <v>7040.0</v>
      </c>
      <c r="V44" s="119"/>
      <c r="W44" s="119"/>
      <c r="X44" s="119"/>
      <c r="Y44" s="119"/>
      <c r="Z44" s="119"/>
      <c r="AA44" s="119" t="s">
        <v>143</v>
      </c>
      <c r="AB44" s="119" t="str">
        <f t="shared" si="39"/>
        <v>7042-000000</v>
      </c>
      <c r="AC44" s="119">
        <v>702.0</v>
      </c>
      <c r="AD44" s="119" t="str">
        <f t="shared" si="40"/>
        <v>006</v>
      </c>
      <c r="AE44" s="119"/>
      <c r="AF44" s="119"/>
      <c r="AG44" s="119">
        <v>110.0</v>
      </c>
      <c r="AH44" s="119" t="str">
        <f>Summary!$B$2</f>
        <v>USD</v>
      </c>
      <c r="AI44" s="119">
        <f t="shared" ref="AI44:AT44" si="43">IF(C43="",0,C43)</f>
        <v>0</v>
      </c>
      <c r="AJ44" s="119">
        <f t="shared" si="43"/>
        <v>0</v>
      </c>
      <c r="AK44" s="119">
        <f t="shared" si="43"/>
        <v>0</v>
      </c>
      <c r="AL44" s="119">
        <f t="shared" si="43"/>
        <v>0</v>
      </c>
      <c r="AM44" s="119">
        <f t="shared" si="43"/>
        <v>0</v>
      </c>
      <c r="AN44" s="119">
        <f t="shared" si="43"/>
        <v>0</v>
      </c>
      <c r="AO44" s="119">
        <f t="shared" si="43"/>
        <v>0</v>
      </c>
      <c r="AP44" s="119">
        <f t="shared" si="43"/>
        <v>0</v>
      </c>
      <c r="AQ44" s="119">
        <f t="shared" si="43"/>
        <v>0</v>
      </c>
      <c r="AR44" s="119">
        <f t="shared" si="43"/>
        <v>0</v>
      </c>
      <c r="AS44" s="119">
        <f t="shared" si="43"/>
        <v>0</v>
      </c>
      <c r="AT44" s="119">
        <f t="shared" si="43"/>
        <v>0</v>
      </c>
    </row>
    <row r="45" ht="15.75" customHeight="1">
      <c r="A45" s="2"/>
      <c r="B45" s="147" t="str">
        <f>IF(ISTEXT("ET-"&amp;VLOOKUP(A45,'Chart of Accounts'!$B$5:$C$54,2,FALSE)),"ET-"&amp;VLOOKUP(A45,'Chart of Accounts'!$B$5:$C$54,2,FALSE),"")</f>
        <v/>
      </c>
      <c r="C45" s="145"/>
      <c r="D45" s="145"/>
      <c r="E45" s="145"/>
      <c r="F45" s="145"/>
      <c r="G45" s="145"/>
      <c r="H45" s="145"/>
      <c r="I45" s="145"/>
      <c r="J45" s="145"/>
      <c r="K45" s="145"/>
      <c r="L45" s="145"/>
      <c r="M45" s="145"/>
      <c r="N45" s="145"/>
      <c r="O45" s="132">
        <f t="shared" si="37"/>
        <v>0</v>
      </c>
      <c r="P45" s="119"/>
      <c r="Q45" s="119"/>
      <c r="R45" s="119"/>
      <c r="S45" s="119"/>
      <c r="T45" s="119" t="s">
        <v>191</v>
      </c>
      <c r="U45" s="119">
        <v>7042.0</v>
      </c>
      <c r="V45" s="119"/>
      <c r="W45" s="119"/>
      <c r="X45" s="119"/>
      <c r="Y45" s="119"/>
      <c r="Z45" s="119"/>
      <c r="AA45" s="119" t="s">
        <v>143</v>
      </c>
      <c r="AB45" s="119" t="str">
        <f t="shared" si="39"/>
        <v/>
      </c>
      <c r="AC45" s="119">
        <v>702.0</v>
      </c>
      <c r="AD45" s="119" t="str">
        <f t="shared" si="40"/>
        <v>006</v>
      </c>
      <c r="AE45" s="119"/>
      <c r="AF45" s="119"/>
      <c r="AG45" s="119">
        <v>110.0</v>
      </c>
      <c r="AH45" s="119" t="str">
        <f>Summary!$B$2</f>
        <v>USD</v>
      </c>
      <c r="AI45" s="119">
        <f t="shared" ref="AI45:AT45" si="44">IF(C44="",0,C44)</f>
        <v>0</v>
      </c>
      <c r="AJ45" s="119">
        <f t="shared" si="44"/>
        <v>0</v>
      </c>
      <c r="AK45" s="119">
        <f t="shared" si="44"/>
        <v>0</v>
      </c>
      <c r="AL45" s="119">
        <f t="shared" si="44"/>
        <v>0</v>
      </c>
      <c r="AM45" s="119">
        <f t="shared" si="44"/>
        <v>0</v>
      </c>
      <c r="AN45" s="119">
        <f t="shared" si="44"/>
        <v>0</v>
      </c>
      <c r="AO45" s="119">
        <f t="shared" si="44"/>
        <v>0</v>
      </c>
      <c r="AP45" s="119">
        <f t="shared" si="44"/>
        <v>0</v>
      </c>
      <c r="AQ45" s="119">
        <f t="shared" si="44"/>
        <v>0</v>
      </c>
      <c r="AR45" s="119">
        <f t="shared" si="44"/>
        <v>0</v>
      </c>
      <c r="AS45" s="119">
        <f t="shared" si="44"/>
        <v>0</v>
      </c>
      <c r="AT45" s="119">
        <f t="shared" si="44"/>
        <v>0</v>
      </c>
    </row>
    <row r="46" ht="15.75" customHeight="1">
      <c r="A46" s="2"/>
      <c r="B46" s="147" t="str">
        <f>IF(ISTEXT("ET-"&amp;VLOOKUP(A46,'Chart of Accounts'!$B$5:$C$54,2,FALSE)),"ET-"&amp;VLOOKUP(A46,'Chart of Accounts'!$B$5:$C$54,2,FALSE),"")</f>
        <v/>
      </c>
      <c r="C46" s="145"/>
      <c r="D46" s="145"/>
      <c r="E46" s="145"/>
      <c r="F46" s="145"/>
      <c r="G46" s="145"/>
      <c r="H46" s="145"/>
      <c r="I46" s="145"/>
      <c r="J46" s="145"/>
      <c r="K46" s="145"/>
      <c r="L46" s="145"/>
      <c r="M46" s="145"/>
      <c r="N46" s="145"/>
      <c r="O46" s="132">
        <f t="shared" si="37"/>
        <v>0</v>
      </c>
      <c r="P46" s="119"/>
      <c r="Q46" s="119"/>
      <c r="R46" s="119"/>
      <c r="S46" s="119"/>
      <c r="T46" s="119" t="s">
        <v>192</v>
      </c>
      <c r="U46" s="119">
        <v>7044.0</v>
      </c>
      <c r="V46" s="119"/>
      <c r="W46" s="119"/>
      <c r="X46" s="119"/>
      <c r="Y46" s="119"/>
      <c r="Z46" s="119"/>
      <c r="AA46" s="119" t="s">
        <v>143</v>
      </c>
      <c r="AB46" s="119" t="str">
        <f t="shared" si="39"/>
        <v/>
      </c>
      <c r="AC46" s="119">
        <v>702.0</v>
      </c>
      <c r="AD46" s="119" t="str">
        <f t="shared" si="40"/>
        <v>006</v>
      </c>
      <c r="AE46" s="119"/>
      <c r="AF46" s="119"/>
      <c r="AG46" s="119">
        <v>110.0</v>
      </c>
      <c r="AH46" s="119" t="str">
        <f>Summary!$B$2</f>
        <v>USD</v>
      </c>
      <c r="AI46" s="119">
        <f t="shared" ref="AI46:AT46" si="45">IF(C45="",0,C45)</f>
        <v>0</v>
      </c>
      <c r="AJ46" s="119">
        <f t="shared" si="45"/>
        <v>0</v>
      </c>
      <c r="AK46" s="119">
        <f t="shared" si="45"/>
        <v>0</v>
      </c>
      <c r="AL46" s="119">
        <f t="shared" si="45"/>
        <v>0</v>
      </c>
      <c r="AM46" s="119">
        <f t="shared" si="45"/>
        <v>0</v>
      </c>
      <c r="AN46" s="119">
        <f t="shared" si="45"/>
        <v>0</v>
      </c>
      <c r="AO46" s="119">
        <f t="shared" si="45"/>
        <v>0</v>
      </c>
      <c r="AP46" s="119">
        <f t="shared" si="45"/>
        <v>0</v>
      </c>
      <c r="AQ46" s="119">
        <f t="shared" si="45"/>
        <v>0</v>
      </c>
      <c r="AR46" s="119">
        <f t="shared" si="45"/>
        <v>0</v>
      </c>
      <c r="AS46" s="119">
        <f t="shared" si="45"/>
        <v>0</v>
      </c>
      <c r="AT46" s="119">
        <f t="shared" si="45"/>
        <v>0</v>
      </c>
    </row>
    <row r="47" ht="15.75" customHeight="1">
      <c r="A47" s="2"/>
      <c r="B47" s="147" t="str">
        <f>IF(ISTEXT("ET-"&amp;VLOOKUP(A47,'Chart of Accounts'!$B$5:$C$54,2,FALSE)),"ET-"&amp;VLOOKUP(A47,'Chart of Accounts'!$B$5:$C$54,2,FALSE),"")</f>
        <v/>
      </c>
      <c r="C47" s="145"/>
      <c r="D47" s="145"/>
      <c r="E47" s="145"/>
      <c r="F47" s="145"/>
      <c r="G47" s="145"/>
      <c r="H47" s="145"/>
      <c r="I47" s="145"/>
      <c r="J47" s="145"/>
      <c r="K47" s="145"/>
      <c r="L47" s="145"/>
      <c r="M47" s="145"/>
      <c r="N47" s="145"/>
      <c r="O47" s="132">
        <f t="shared" si="37"/>
        <v>0</v>
      </c>
      <c r="P47" s="119"/>
      <c r="Q47" s="119"/>
      <c r="R47" s="119"/>
      <c r="S47" s="119"/>
      <c r="T47" s="119" t="s">
        <v>193</v>
      </c>
      <c r="U47" s="119">
        <v>7046.0</v>
      </c>
      <c r="V47" s="119"/>
      <c r="W47" s="119"/>
      <c r="X47" s="119"/>
      <c r="Y47" s="119"/>
      <c r="Z47" s="119"/>
      <c r="AA47" s="119" t="s">
        <v>143</v>
      </c>
      <c r="AB47" s="119" t="str">
        <f t="shared" si="39"/>
        <v/>
      </c>
      <c r="AC47" s="119">
        <v>702.0</v>
      </c>
      <c r="AD47" s="119" t="str">
        <f t="shared" si="40"/>
        <v>006</v>
      </c>
      <c r="AE47" s="119"/>
      <c r="AF47" s="119"/>
      <c r="AG47" s="119">
        <v>110.0</v>
      </c>
      <c r="AH47" s="119" t="str">
        <f>Summary!$B$2</f>
        <v>USD</v>
      </c>
      <c r="AI47" s="119">
        <f t="shared" ref="AI47:AT47" si="46">IF(C46="",0,C46)</f>
        <v>0</v>
      </c>
      <c r="AJ47" s="119">
        <f t="shared" si="46"/>
        <v>0</v>
      </c>
      <c r="AK47" s="119">
        <f t="shared" si="46"/>
        <v>0</v>
      </c>
      <c r="AL47" s="119">
        <f t="shared" si="46"/>
        <v>0</v>
      </c>
      <c r="AM47" s="119">
        <f t="shared" si="46"/>
        <v>0</v>
      </c>
      <c r="AN47" s="119">
        <f t="shared" si="46"/>
        <v>0</v>
      </c>
      <c r="AO47" s="119">
        <f t="shared" si="46"/>
        <v>0</v>
      </c>
      <c r="AP47" s="119">
        <f t="shared" si="46"/>
        <v>0</v>
      </c>
      <c r="AQ47" s="119">
        <f t="shared" si="46"/>
        <v>0</v>
      </c>
      <c r="AR47" s="119">
        <f t="shared" si="46"/>
        <v>0</v>
      </c>
      <c r="AS47" s="119">
        <f t="shared" si="46"/>
        <v>0</v>
      </c>
      <c r="AT47" s="119">
        <f t="shared" si="46"/>
        <v>0</v>
      </c>
    </row>
    <row r="48" ht="15.75" customHeight="1">
      <c r="A48" s="150" t="s">
        <v>279</v>
      </c>
      <c r="B48" s="147"/>
      <c r="C48" s="154">
        <f t="shared" ref="C48:O48" si="47">SUM(C40:C47)</f>
        <v>0</v>
      </c>
      <c r="D48" s="154">
        <f t="shared" si="47"/>
        <v>0</v>
      </c>
      <c r="E48" s="154">
        <f t="shared" si="47"/>
        <v>0</v>
      </c>
      <c r="F48" s="154">
        <f t="shared" si="47"/>
        <v>0</v>
      </c>
      <c r="G48" s="154">
        <f t="shared" si="47"/>
        <v>0</v>
      </c>
      <c r="H48" s="154">
        <f t="shared" si="47"/>
        <v>0</v>
      </c>
      <c r="I48" s="154">
        <f t="shared" si="47"/>
        <v>0</v>
      </c>
      <c r="J48" s="154">
        <f t="shared" si="47"/>
        <v>0</v>
      </c>
      <c r="K48" s="154">
        <f t="shared" si="47"/>
        <v>0</v>
      </c>
      <c r="L48" s="154">
        <f t="shared" si="47"/>
        <v>0</v>
      </c>
      <c r="M48" s="154">
        <f t="shared" si="47"/>
        <v>0</v>
      </c>
      <c r="N48" s="154">
        <f t="shared" si="47"/>
        <v>0</v>
      </c>
      <c r="O48" s="154">
        <f t="shared" si="47"/>
        <v>0</v>
      </c>
      <c r="P48" s="119"/>
      <c r="Q48" s="119"/>
      <c r="R48" s="119"/>
      <c r="S48" s="119"/>
      <c r="T48" s="119" t="s">
        <v>194</v>
      </c>
      <c r="U48" s="119">
        <v>7048.0</v>
      </c>
      <c r="V48" s="119"/>
      <c r="W48" s="119"/>
      <c r="X48" s="119"/>
      <c r="Y48" s="119"/>
      <c r="Z48" s="119"/>
      <c r="AA48" s="119" t="s">
        <v>143</v>
      </c>
      <c r="AB48" s="119" t="str">
        <f t="shared" si="39"/>
        <v/>
      </c>
      <c r="AC48" s="119">
        <v>702.0</v>
      </c>
      <c r="AD48" s="119" t="str">
        <f t="shared" si="40"/>
        <v>006</v>
      </c>
      <c r="AE48" s="119"/>
      <c r="AF48" s="119"/>
      <c r="AG48" s="119">
        <v>110.0</v>
      </c>
      <c r="AH48" s="119" t="str">
        <f>Summary!$B$2</f>
        <v>USD</v>
      </c>
      <c r="AI48" s="119">
        <f t="shared" ref="AI48:AT48" si="48">IF(C47="",0,C47)</f>
        <v>0</v>
      </c>
      <c r="AJ48" s="119">
        <f t="shared" si="48"/>
        <v>0</v>
      </c>
      <c r="AK48" s="119">
        <f t="shared" si="48"/>
        <v>0</v>
      </c>
      <c r="AL48" s="119">
        <f t="shared" si="48"/>
        <v>0</v>
      </c>
      <c r="AM48" s="119">
        <f t="shared" si="48"/>
        <v>0</v>
      </c>
      <c r="AN48" s="119">
        <f t="shared" si="48"/>
        <v>0</v>
      </c>
      <c r="AO48" s="119">
        <f t="shared" si="48"/>
        <v>0</v>
      </c>
      <c r="AP48" s="119">
        <f t="shared" si="48"/>
        <v>0</v>
      </c>
      <c r="AQ48" s="119">
        <f t="shared" si="48"/>
        <v>0</v>
      </c>
      <c r="AR48" s="119">
        <f t="shared" si="48"/>
        <v>0</v>
      </c>
      <c r="AS48" s="119">
        <f t="shared" si="48"/>
        <v>0</v>
      </c>
      <c r="AT48" s="119">
        <f t="shared" si="48"/>
        <v>0</v>
      </c>
    </row>
    <row r="49" ht="15.75" customHeight="1">
      <c r="A49" s="135"/>
      <c r="B49" s="147"/>
      <c r="C49" s="132"/>
      <c r="D49" s="132"/>
      <c r="E49" s="132"/>
      <c r="F49" s="132"/>
      <c r="G49" s="132"/>
      <c r="H49" s="132"/>
      <c r="I49" s="132"/>
      <c r="J49" s="132"/>
      <c r="K49" s="132"/>
      <c r="L49" s="132"/>
      <c r="M49" s="132"/>
      <c r="N49" s="132"/>
      <c r="O49" s="132"/>
      <c r="P49" s="119"/>
      <c r="Q49" s="119"/>
      <c r="R49" s="119"/>
      <c r="S49" s="119"/>
      <c r="T49" s="119" t="s">
        <v>195</v>
      </c>
      <c r="U49" s="119">
        <v>7050.0</v>
      </c>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50" t="s">
        <v>280</v>
      </c>
      <c r="B50" s="147"/>
      <c r="C50" s="132"/>
      <c r="D50" s="132"/>
      <c r="E50" s="132"/>
      <c r="F50" s="132"/>
      <c r="G50" s="132"/>
      <c r="H50" s="132"/>
      <c r="I50" s="132"/>
      <c r="J50" s="132"/>
      <c r="K50" s="132"/>
      <c r="L50" s="132"/>
      <c r="M50" s="132"/>
      <c r="N50" s="132"/>
      <c r="O50" s="132"/>
      <c r="P50" s="119"/>
      <c r="Q50" s="119"/>
      <c r="R50" s="119"/>
      <c r="S50" s="119"/>
      <c r="T50" s="119" t="s">
        <v>196</v>
      </c>
      <c r="U50" s="119">
        <v>7052.0</v>
      </c>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35">
        <v>7004.0</v>
      </c>
      <c r="B51" s="147" t="str">
        <f>IF(ISTEXT("ET-"&amp;VLOOKUP(A51,'Chart of Accounts'!$B$5:$C$50,2,FALSE)),"ET-"&amp;VLOOKUP(A51,'Chart of Accounts'!$B$5:$C$50,2,FALSE),"")</f>
        <v>ET-Badges &amp; Pins</v>
      </c>
      <c r="C51" s="145"/>
      <c r="D51" s="145"/>
      <c r="E51" s="145">
        <v>500.0</v>
      </c>
      <c r="F51" s="145"/>
      <c r="G51" s="145"/>
      <c r="H51" s="145"/>
      <c r="I51" s="145"/>
      <c r="J51" s="145"/>
      <c r="K51" s="145"/>
      <c r="L51" s="145">
        <v>1200.0</v>
      </c>
      <c r="M51" s="145"/>
      <c r="N51" s="145"/>
      <c r="O51" s="132">
        <f t="shared" ref="O51:O58" si="49">SUM(C51:N51)</f>
        <v>1700</v>
      </c>
      <c r="P51" s="119"/>
      <c r="Q51" s="119"/>
      <c r="R51" s="119"/>
      <c r="S51" s="119"/>
      <c r="T51" s="119" t="s">
        <v>197</v>
      </c>
      <c r="U51" s="119">
        <v>7070.0</v>
      </c>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35">
        <v>7006.0</v>
      </c>
      <c r="B52" s="147" t="str">
        <f>IF(ISTEXT("ET-"&amp;VLOOKUP(A52,'Chart of Accounts'!$B$5:$C$50,2,FALSE)),"ET-"&amp;VLOOKUP(A52,'Chart of Accounts'!$B$5:$C$50,2,FALSE),"")</f>
        <v>ET-Educational Materials</v>
      </c>
      <c r="C52" s="145"/>
      <c r="D52" s="145"/>
      <c r="E52" s="145"/>
      <c r="F52" s="145"/>
      <c r="G52" s="145"/>
      <c r="H52" s="145"/>
      <c r="I52" s="145"/>
      <c r="J52" s="145"/>
      <c r="K52" s="145"/>
      <c r="L52" s="145">
        <v>1000.0</v>
      </c>
      <c r="M52" s="145"/>
      <c r="N52" s="145"/>
      <c r="O52" s="132">
        <f t="shared" si="49"/>
        <v>1000</v>
      </c>
      <c r="P52" s="119"/>
      <c r="Q52" s="119"/>
      <c r="R52" s="119"/>
      <c r="S52" s="119"/>
      <c r="T52" s="119" t="s">
        <v>198</v>
      </c>
      <c r="U52" s="119">
        <v>7072.0</v>
      </c>
      <c r="V52" s="119"/>
      <c r="W52" s="119"/>
      <c r="X52" s="119"/>
      <c r="Y52" s="119"/>
      <c r="Z52" s="119"/>
      <c r="AA52" s="119" t="s">
        <v>143</v>
      </c>
      <c r="AB52" s="119" t="str">
        <f t="shared" ref="AB52:AB59" si="51">IF(A51="","",A51&amp;"-000000")</f>
        <v>7004-000000</v>
      </c>
      <c r="AC52" s="119">
        <v>703.0</v>
      </c>
      <c r="AD52" s="119" t="str">
        <f t="shared" ref="AD52:AD59" si="52">IF(LEN($O$1)=3,$O$1,IF(LEN($O$1)=2,0&amp;$O$1,IF(LEN($O$1)=1,0&amp;0&amp;$O$1,"ERROR")))</f>
        <v>006</v>
      </c>
      <c r="AE52" s="119"/>
      <c r="AF52" s="119"/>
      <c r="AG52" s="119">
        <v>110.0</v>
      </c>
      <c r="AH52" s="119" t="str">
        <f>Summary!$B$2</f>
        <v>USD</v>
      </c>
      <c r="AI52" s="119">
        <f t="shared" ref="AI52:AT52" si="50">IF(C51="",0,C51)</f>
        <v>0</v>
      </c>
      <c r="AJ52" s="119">
        <f t="shared" si="50"/>
        <v>0</v>
      </c>
      <c r="AK52" s="129">
        <f t="shared" si="50"/>
        <v>500</v>
      </c>
      <c r="AL52" s="119">
        <f t="shared" si="50"/>
        <v>0</v>
      </c>
      <c r="AM52" s="119">
        <f t="shared" si="50"/>
        <v>0</v>
      </c>
      <c r="AN52" s="119">
        <f t="shared" si="50"/>
        <v>0</v>
      </c>
      <c r="AO52" s="119">
        <f t="shared" si="50"/>
        <v>0</v>
      </c>
      <c r="AP52" s="119">
        <f t="shared" si="50"/>
        <v>0</v>
      </c>
      <c r="AQ52" s="119">
        <f t="shared" si="50"/>
        <v>0</v>
      </c>
      <c r="AR52" s="129">
        <f t="shared" si="50"/>
        <v>1200</v>
      </c>
      <c r="AS52" s="119">
        <f t="shared" si="50"/>
        <v>0</v>
      </c>
      <c r="AT52" s="119">
        <f t="shared" si="50"/>
        <v>0</v>
      </c>
    </row>
    <row r="53" ht="15.75" customHeight="1">
      <c r="A53" s="135">
        <v>7012.0</v>
      </c>
      <c r="B53" s="147" t="str">
        <f>IF(ISTEXT("ET-"&amp;VLOOKUP(A53,'Chart of Accounts'!$B$5:$C$50,2,FALSE)),"ET-"&amp;VLOOKUP(A53,'Chart of Accounts'!$B$5:$C$50,2,FALSE),"")</f>
        <v>ET-Supplies &amp; Stationery Expense</v>
      </c>
      <c r="C53" s="145"/>
      <c r="D53" s="145"/>
      <c r="E53" s="145"/>
      <c r="F53" s="145">
        <v>50.0</v>
      </c>
      <c r="G53" s="145">
        <v>50.0</v>
      </c>
      <c r="H53" s="145">
        <v>50.0</v>
      </c>
      <c r="I53" s="145">
        <v>50.0</v>
      </c>
      <c r="J53" s="145">
        <v>50.0</v>
      </c>
      <c r="K53" s="145">
        <v>50.0</v>
      </c>
      <c r="L53" s="145">
        <v>400.0</v>
      </c>
      <c r="M53" s="145"/>
      <c r="N53" s="145"/>
      <c r="O53" s="132">
        <f t="shared" si="49"/>
        <v>700</v>
      </c>
      <c r="P53" s="119"/>
      <c r="Q53" s="119"/>
      <c r="R53" s="119"/>
      <c r="S53" s="119"/>
      <c r="T53" s="119" t="s">
        <v>199</v>
      </c>
      <c r="U53" s="119">
        <v>7078.0</v>
      </c>
      <c r="V53" s="119"/>
      <c r="W53" s="119"/>
      <c r="X53" s="119"/>
      <c r="Y53" s="119"/>
      <c r="Z53" s="119"/>
      <c r="AA53" s="119" t="s">
        <v>143</v>
      </c>
      <c r="AB53" s="119" t="str">
        <f t="shared" si="51"/>
        <v>7006-000000</v>
      </c>
      <c r="AC53" s="119">
        <v>703.0</v>
      </c>
      <c r="AD53" s="119" t="str">
        <f t="shared" si="52"/>
        <v>006</v>
      </c>
      <c r="AE53" s="119"/>
      <c r="AF53" s="119"/>
      <c r="AG53" s="119">
        <v>110.0</v>
      </c>
      <c r="AH53" s="119" t="str">
        <f>Summary!$B$2</f>
        <v>USD</v>
      </c>
      <c r="AI53" s="119">
        <f t="shared" ref="AI53:AT53" si="53">IF(C52="",0,C52)</f>
        <v>0</v>
      </c>
      <c r="AJ53" s="119">
        <f t="shared" si="53"/>
        <v>0</v>
      </c>
      <c r="AK53" s="119">
        <f t="shared" si="53"/>
        <v>0</v>
      </c>
      <c r="AL53" s="119">
        <f t="shared" si="53"/>
        <v>0</v>
      </c>
      <c r="AM53" s="119">
        <f t="shared" si="53"/>
        <v>0</v>
      </c>
      <c r="AN53" s="119">
        <f t="shared" si="53"/>
        <v>0</v>
      </c>
      <c r="AO53" s="119">
        <f t="shared" si="53"/>
        <v>0</v>
      </c>
      <c r="AP53" s="119">
        <f t="shared" si="53"/>
        <v>0</v>
      </c>
      <c r="AQ53" s="119">
        <f t="shared" si="53"/>
        <v>0</v>
      </c>
      <c r="AR53" s="129">
        <f t="shared" si="53"/>
        <v>1000</v>
      </c>
      <c r="AS53" s="119">
        <f t="shared" si="53"/>
        <v>0</v>
      </c>
      <c r="AT53" s="119">
        <f t="shared" si="53"/>
        <v>0</v>
      </c>
    </row>
    <row r="54" ht="15.75" customHeight="1">
      <c r="A54" s="135">
        <v>7014.0</v>
      </c>
      <c r="B54" s="147" t="str">
        <f>IF(ISTEXT("ET-"&amp;VLOOKUP(A54,'Chart of Accounts'!$B$5:$C$50,2,FALSE)),"ET-"&amp;VLOOKUP(A54,'Chart of Accounts'!$B$5:$C$50,2,FALSE),"")</f>
        <v>ET-Room Rental Event Expense</v>
      </c>
      <c r="C54" s="145"/>
      <c r="D54" s="145"/>
      <c r="E54" s="145">
        <v>100.0</v>
      </c>
      <c r="F54" s="145">
        <v>100.0</v>
      </c>
      <c r="G54" s="145">
        <v>100.0</v>
      </c>
      <c r="H54" s="145">
        <v>100.0</v>
      </c>
      <c r="I54" s="145">
        <v>100.0</v>
      </c>
      <c r="J54" s="145">
        <v>100.0</v>
      </c>
      <c r="K54" s="145">
        <v>100.0</v>
      </c>
      <c r="L54" s="145">
        <v>100.0</v>
      </c>
      <c r="M54" s="145">
        <v>100.0</v>
      </c>
      <c r="N54" s="145">
        <v>100.0</v>
      </c>
      <c r="O54" s="132">
        <f t="shared" si="49"/>
        <v>1000</v>
      </c>
      <c r="P54" s="119"/>
      <c r="Q54" s="119" t="s">
        <v>1</v>
      </c>
      <c r="R54" s="119"/>
      <c r="S54" s="119"/>
      <c r="T54" s="119" t="s">
        <v>200</v>
      </c>
      <c r="U54" s="119">
        <v>7080.0</v>
      </c>
      <c r="V54" s="119"/>
      <c r="W54" s="119"/>
      <c r="X54" s="119"/>
      <c r="Y54" s="119"/>
      <c r="Z54" s="119"/>
      <c r="AA54" s="119" t="s">
        <v>143</v>
      </c>
      <c r="AB54" s="119" t="str">
        <f t="shared" si="51"/>
        <v>7012-000000</v>
      </c>
      <c r="AC54" s="119">
        <v>703.0</v>
      </c>
      <c r="AD54" s="119" t="str">
        <f t="shared" si="52"/>
        <v>006</v>
      </c>
      <c r="AE54" s="119"/>
      <c r="AF54" s="119"/>
      <c r="AG54" s="119">
        <v>110.0</v>
      </c>
      <c r="AH54" s="119" t="str">
        <f>Summary!$B$2</f>
        <v>USD</v>
      </c>
      <c r="AI54" s="119">
        <f t="shared" ref="AI54:AT54" si="54">IF(C53="",0,C53)</f>
        <v>0</v>
      </c>
      <c r="AJ54" s="119">
        <f t="shared" si="54"/>
        <v>0</v>
      </c>
      <c r="AK54" s="119">
        <f t="shared" si="54"/>
        <v>0</v>
      </c>
      <c r="AL54" s="129">
        <f t="shared" si="54"/>
        <v>50</v>
      </c>
      <c r="AM54" s="129">
        <f t="shared" si="54"/>
        <v>50</v>
      </c>
      <c r="AN54" s="129">
        <f t="shared" si="54"/>
        <v>50</v>
      </c>
      <c r="AO54" s="129">
        <f t="shared" si="54"/>
        <v>50</v>
      </c>
      <c r="AP54" s="129">
        <f t="shared" si="54"/>
        <v>50</v>
      </c>
      <c r="AQ54" s="129">
        <f t="shared" si="54"/>
        <v>50</v>
      </c>
      <c r="AR54" s="129">
        <f t="shared" si="54"/>
        <v>400</v>
      </c>
      <c r="AS54" s="119">
        <f t="shared" si="54"/>
        <v>0</v>
      </c>
      <c r="AT54" s="119">
        <f t="shared" si="54"/>
        <v>0</v>
      </c>
    </row>
    <row r="55" ht="15.75" customHeight="1">
      <c r="A55" s="2"/>
      <c r="B55" s="147" t="str">
        <f>IF(ISTEXT("ET-"&amp;VLOOKUP(A55,'Chart of Accounts'!$B$5:$C$54,2,FALSE)),"ET-"&amp;VLOOKUP(A55,'Chart of Accounts'!$B$5:$C$54,2,FALSE),"")</f>
        <v/>
      </c>
      <c r="C55" s="145"/>
      <c r="D55" s="145"/>
      <c r="E55" s="145"/>
      <c r="F55" s="145"/>
      <c r="G55" s="145"/>
      <c r="H55" s="145"/>
      <c r="I55" s="145"/>
      <c r="J55" s="145"/>
      <c r="K55" s="145"/>
      <c r="L55" s="145"/>
      <c r="M55" s="145"/>
      <c r="N55" s="145"/>
      <c r="O55" s="132">
        <f t="shared" si="49"/>
        <v>0</v>
      </c>
      <c r="P55" s="119"/>
      <c r="Q55" s="119"/>
      <c r="R55" s="119"/>
      <c r="S55" s="119"/>
      <c r="T55" s="119" t="s">
        <v>203</v>
      </c>
      <c r="U55" s="119">
        <v>7086.0</v>
      </c>
      <c r="V55" s="119"/>
      <c r="W55" s="119"/>
      <c r="X55" s="119"/>
      <c r="Y55" s="119"/>
      <c r="Z55" s="119"/>
      <c r="AA55" s="119" t="s">
        <v>143</v>
      </c>
      <c r="AB55" s="119" t="str">
        <f t="shared" si="51"/>
        <v>7014-000000</v>
      </c>
      <c r="AC55" s="119">
        <v>703.0</v>
      </c>
      <c r="AD55" s="119" t="str">
        <f t="shared" si="52"/>
        <v>006</v>
      </c>
      <c r="AE55" s="119"/>
      <c r="AF55" s="119"/>
      <c r="AG55" s="119">
        <v>110.0</v>
      </c>
      <c r="AH55" s="119" t="str">
        <f>Summary!$B$2</f>
        <v>USD</v>
      </c>
      <c r="AI55" s="119">
        <f t="shared" ref="AI55:AT55" si="55">IF(C54="",0,C54)</f>
        <v>0</v>
      </c>
      <c r="AJ55" s="119">
        <f t="shared" si="55"/>
        <v>0</v>
      </c>
      <c r="AK55" s="129">
        <f t="shared" si="55"/>
        <v>100</v>
      </c>
      <c r="AL55" s="129">
        <f t="shared" si="55"/>
        <v>100</v>
      </c>
      <c r="AM55" s="129">
        <f t="shared" si="55"/>
        <v>100</v>
      </c>
      <c r="AN55" s="129">
        <f t="shared" si="55"/>
        <v>100</v>
      </c>
      <c r="AO55" s="129">
        <f t="shared" si="55"/>
        <v>100</v>
      </c>
      <c r="AP55" s="129">
        <f t="shared" si="55"/>
        <v>100</v>
      </c>
      <c r="AQ55" s="129">
        <f t="shared" si="55"/>
        <v>100</v>
      </c>
      <c r="AR55" s="129">
        <f t="shared" si="55"/>
        <v>100</v>
      </c>
      <c r="AS55" s="129">
        <f t="shared" si="55"/>
        <v>100</v>
      </c>
      <c r="AT55" s="129">
        <f t="shared" si="55"/>
        <v>100</v>
      </c>
    </row>
    <row r="56" ht="15.75" customHeight="1">
      <c r="A56" s="2"/>
      <c r="B56" s="147" t="str">
        <f>IF(ISTEXT("ET-"&amp;VLOOKUP(A56,'Chart of Accounts'!$B$5:$C$54,2,FALSE)),"ET-"&amp;VLOOKUP(A56,'Chart of Accounts'!$B$5:$C$54,2,FALSE),"")</f>
        <v/>
      </c>
      <c r="C56" s="145"/>
      <c r="D56" s="145"/>
      <c r="E56" s="145"/>
      <c r="F56" s="145"/>
      <c r="G56" s="145"/>
      <c r="H56" s="145"/>
      <c r="I56" s="145"/>
      <c r="J56" s="145"/>
      <c r="K56" s="145"/>
      <c r="L56" s="145"/>
      <c r="M56" s="145"/>
      <c r="N56" s="145"/>
      <c r="O56" s="132">
        <f t="shared" si="49"/>
        <v>0</v>
      </c>
      <c r="P56" s="119"/>
      <c r="Q56" s="119"/>
      <c r="R56" s="119"/>
      <c r="S56" s="119"/>
      <c r="T56" s="119" t="s">
        <v>204</v>
      </c>
      <c r="U56" s="119">
        <v>7088.0</v>
      </c>
      <c r="V56" s="119"/>
      <c r="W56" s="119"/>
      <c r="X56" s="119"/>
      <c r="Y56" s="119"/>
      <c r="Z56" s="119"/>
      <c r="AA56" s="119" t="s">
        <v>143</v>
      </c>
      <c r="AB56" s="119" t="str">
        <f t="shared" si="51"/>
        <v/>
      </c>
      <c r="AC56" s="119">
        <v>703.0</v>
      </c>
      <c r="AD56" s="119" t="str">
        <f t="shared" si="52"/>
        <v>006</v>
      </c>
      <c r="AE56" s="119"/>
      <c r="AF56" s="119"/>
      <c r="AG56" s="119">
        <v>110.0</v>
      </c>
      <c r="AH56" s="119" t="str">
        <f>Summary!$B$2</f>
        <v>USD</v>
      </c>
      <c r="AI56" s="119">
        <f t="shared" ref="AI56:AT56" si="56">IF(C55="",0,C55)</f>
        <v>0</v>
      </c>
      <c r="AJ56" s="119">
        <f t="shared" si="56"/>
        <v>0</v>
      </c>
      <c r="AK56" s="119">
        <f t="shared" si="56"/>
        <v>0</v>
      </c>
      <c r="AL56" s="119">
        <f t="shared" si="56"/>
        <v>0</v>
      </c>
      <c r="AM56" s="119">
        <f t="shared" si="56"/>
        <v>0</v>
      </c>
      <c r="AN56" s="119">
        <f t="shared" si="56"/>
        <v>0</v>
      </c>
      <c r="AO56" s="119">
        <f t="shared" si="56"/>
        <v>0</v>
      </c>
      <c r="AP56" s="119">
        <f t="shared" si="56"/>
        <v>0</v>
      </c>
      <c r="AQ56" s="119">
        <f t="shared" si="56"/>
        <v>0</v>
      </c>
      <c r="AR56" s="119">
        <f t="shared" si="56"/>
        <v>0</v>
      </c>
      <c r="AS56" s="119">
        <f t="shared" si="56"/>
        <v>0</v>
      </c>
      <c r="AT56" s="119">
        <f t="shared" si="56"/>
        <v>0</v>
      </c>
    </row>
    <row r="57" ht="20.25" customHeight="1">
      <c r="A57" s="2"/>
      <c r="B57" s="147" t="str">
        <f>IF(ISTEXT("ET-"&amp;VLOOKUP(A57,'Chart of Accounts'!$B$5:$C$54,2,FALSE)),"ET-"&amp;VLOOKUP(A57,'Chart of Accounts'!$B$5:$C$54,2,FALSE),"")</f>
        <v/>
      </c>
      <c r="C57" s="145"/>
      <c r="D57" s="145"/>
      <c r="E57" s="145"/>
      <c r="F57" s="145"/>
      <c r="G57" s="145"/>
      <c r="H57" s="145"/>
      <c r="I57" s="145"/>
      <c r="J57" s="145"/>
      <c r="K57" s="145"/>
      <c r="L57" s="145"/>
      <c r="M57" s="145"/>
      <c r="N57" s="145"/>
      <c r="O57" s="132">
        <f t="shared" si="49"/>
        <v>0</v>
      </c>
      <c r="P57" s="119"/>
      <c r="Q57" s="119"/>
      <c r="R57" s="119"/>
      <c r="S57" s="119"/>
      <c r="T57" s="119" t="s">
        <v>205</v>
      </c>
      <c r="U57" s="119">
        <v>7090.0</v>
      </c>
      <c r="V57" s="119"/>
      <c r="W57" s="119"/>
      <c r="X57" s="119"/>
      <c r="Y57" s="119"/>
      <c r="Z57" s="119"/>
      <c r="AA57" s="119" t="s">
        <v>143</v>
      </c>
      <c r="AB57" s="119" t="str">
        <f t="shared" si="51"/>
        <v/>
      </c>
      <c r="AC57" s="119">
        <v>703.0</v>
      </c>
      <c r="AD57" s="119" t="str">
        <f t="shared" si="52"/>
        <v>006</v>
      </c>
      <c r="AE57" s="119"/>
      <c r="AF57" s="119"/>
      <c r="AG57" s="119">
        <v>110.0</v>
      </c>
      <c r="AH57" s="119" t="str">
        <f>Summary!$B$2</f>
        <v>USD</v>
      </c>
      <c r="AI57" s="119">
        <f t="shared" ref="AI57:AT57" si="57">IF(C56="",0,C56)</f>
        <v>0</v>
      </c>
      <c r="AJ57" s="119">
        <f t="shared" si="57"/>
        <v>0</v>
      </c>
      <c r="AK57" s="119">
        <f t="shared" si="57"/>
        <v>0</v>
      </c>
      <c r="AL57" s="119">
        <f t="shared" si="57"/>
        <v>0</v>
      </c>
      <c r="AM57" s="119">
        <f t="shared" si="57"/>
        <v>0</v>
      </c>
      <c r="AN57" s="119">
        <f t="shared" si="57"/>
        <v>0</v>
      </c>
      <c r="AO57" s="119">
        <f t="shared" si="57"/>
        <v>0</v>
      </c>
      <c r="AP57" s="119">
        <f t="shared" si="57"/>
        <v>0</v>
      </c>
      <c r="AQ57" s="119">
        <f t="shared" si="57"/>
        <v>0</v>
      </c>
      <c r="AR57" s="119">
        <f t="shared" si="57"/>
        <v>0</v>
      </c>
      <c r="AS57" s="119">
        <f t="shared" si="57"/>
        <v>0</v>
      </c>
      <c r="AT57" s="119">
        <f t="shared" si="57"/>
        <v>0</v>
      </c>
    </row>
    <row r="58" ht="15.75" customHeight="1">
      <c r="A58" s="2"/>
      <c r="B58" s="147" t="str">
        <f>IF(ISTEXT("ET-"&amp;VLOOKUP(A58,'Chart of Accounts'!$B$5:$C$54,2,FALSE)),"ET-"&amp;VLOOKUP(A58,'Chart of Accounts'!$B$5:$C$54,2,FALSE),"")</f>
        <v/>
      </c>
      <c r="C58" s="145"/>
      <c r="D58" s="145"/>
      <c r="E58" s="145"/>
      <c r="F58" s="145"/>
      <c r="G58" s="145"/>
      <c r="H58" s="145"/>
      <c r="I58" s="145"/>
      <c r="J58" s="145"/>
      <c r="K58" s="145"/>
      <c r="L58" s="145"/>
      <c r="M58" s="145"/>
      <c r="N58" s="145"/>
      <c r="O58" s="132">
        <f t="shared" si="49"/>
        <v>0</v>
      </c>
      <c r="P58" s="119"/>
      <c r="Q58" s="119"/>
      <c r="R58" s="119"/>
      <c r="S58" s="119"/>
      <c r="T58" s="119" t="str">
        <f>'Chart of Accounts'!I39</f>
        <v/>
      </c>
      <c r="U58" s="119"/>
      <c r="V58" s="119"/>
      <c r="W58" s="119"/>
      <c r="X58" s="119"/>
      <c r="Y58" s="119"/>
      <c r="Z58" s="119"/>
      <c r="AA58" s="119" t="s">
        <v>143</v>
      </c>
      <c r="AB58" s="119" t="str">
        <f t="shared" si="51"/>
        <v/>
      </c>
      <c r="AC58" s="119">
        <v>703.0</v>
      </c>
      <c r="AD58" s="119" t="str">
        <f t="shared" si="52"/>
        <v>006</v>
      </c>
      <c r="AE58" s="119"/>
      <c r="AF58" s="119"/>
      <c r="AG58" s="119">
        <v>110.0</v>
      </c>
      <c r="AH58" s="119" t="str">
        <f>Summary!$B$2</f>
        <v>USD</v>
      </c>
      <c r="AI58" s="119">
        <f t="shared" ref="AI58:AT58" si="58">IF(C57="",0,C57)</f>
        <v>0</v>
      </c>
      <c r="AJ58" s="119">
        <f t="shared" si="58"/>
        <v>0</v>
      </c>
      <c r="AK58" s="119">
        <f t="shared" si="58"/>
        <v>0</v>
      </c>
      <c r="AL58" s="119">
        <f t="shared" si="58"/>
        <v>0</v>
      </c>
      <c r="AM58" s="119">
        <f t="shared" si="58"/>
        <v>0</v>
      </c>
      <c r="AN58" s="119">
        <f t="shared" si="58"/>
        <v>0</v>
      </c>
      <c r="AO58" s="119">
        <f t="shared" si="58"/>
        <v>0</v>
      </c>
      <c r="AP58" s="119">
        <f t="shared" si="58"/>
        <v>0</v>
      </c>
      <c r="AQ58" s="119">
        <f t="shared" si="58"/>
        <v>0</v>
      </c>
      <c r="AR58" s="119">
        <f t="shared" si="58"/>
        <v>0</v>
      </c>
      <c r="AS58" s="119">
        <f t="shared" si="58"/>
        <v>0</v>
      </c>
      <c r="AT58" s="119">
        <f t="shared" si="58"/>
        <v>0</v>
      </c>
    </row>
    <row r="59" ht="15.75" customHeight="1">
      <c r="A59" s="150" t="s">
        <v>281</v>
      </c>
      <c r="B59" s="147"/>
      <c r="C59" s="154">
        <f t="shared" ref="C59:O59" si="59">SUM(C51:C58)</f>
        <v>0</v>
      </c>
      <c r="D59" s="154">
        <f t="shared" si="59"/>
        <v>0</v>
      </c>
      <c r="E59" s="154">
        <f t="shared" si="59"/>
        <v>600</v>
      </c>
      <c r="F59" s="154">
        <f t="shared" si="59"/>
        <v>150</v>
      </c>
      <c r="G59" s="154">
        <f t="shared" si="59"/>
        <v>150</v>
      </c>
      <c r="H59" s="154">
        <f t="shared" si="59"/>
        <v>150</v>
      </c>
      <c r="I59" s="154">
        <f t="shared" si="59"/>
        <v>150</v>
      </c>
      <c r="J59" s="154">
        <f t="shared" si="59"/>
        <v>150</v>
      </c>
      <c r="K59" s="154">
        <f t="shared" si="59"/>
        <v>150</v>
      </c>
      <c r="L59" s="154">
        <f t="shared" si="59"/>
        <v>2700</v>
      </c>
      <c r="M59" s="154">
        <f t="shared" si="59"/>
        <v>100</v>
      </c>
      <c r="N59" s="154">
        <f t="shared" si="59"/>
        <v>100</v>
      </c>
      <c r="O59" s="154">
        <f t="shared" si="59"/>
        <v>4400</v>
      </c>
      <c r="P59" s="119"/>
      <c r="Q59" s="119"/>
      <c r="R59" s="119"/>
      <c r="S59" s="119"/>
      <c r="T59" s="119" t="str">
        <f>'Chart of Accounts'!I40</f>
        <v/>
      </c>
      <c r="U59" s="119"/>
      <c r="V59" s="119"/>
      <c r="W59" s="119"/>
      <c r="X59" s="119"/>
      <c r="Y59" s="119"/>
      <c r="Z59" s="119"/>
      <c r="AA59" s="119" t="s">
        <v>143</v>
      </c>
      <c r="AB59" s="119" t="str">
        <f t="shared" si="51"/>
        <v/>
      </c>
      <c r="AC59" s="119">
        <v>703.0</v>
      </c>
      <c r="AD59" s="119" t="str">
        <f t="shared" si="52"/>
        <v>006</v>
      </c>
      <c r="AE59" s="119"/>
      <c r="AF59" s="119"/>
      <c r="AG59" s="119">
        <v>110.0</v>
      </c>
      <c r="AH59" s="119" t="str">
        <f>Summary!$B$2</f>
        <v>USD</v>
      </c>
      <c r="AI59" s="119">
        <f t="shared" ref="AI59:AT59" si="60">IF(C58="",0,C58)</f>
        <v>0</v>
      </c>
      <c r="AJ59" s="119">
        <f t="shared" si="60"/>
        <v>0</v>
      </c>
      <c r="AK59" s="119">
        <f t="shared" si="60"/>
        <v>0</v>
      </c>
      <c r="AL59" s="119">
        <f t="shared" si="60"/>
        <v>0</v>
      </c>
      <c r="AM59" s="119">
        <f t="shared" si="60"/>
        <v>0</v>
      </c>
      <c r="AN59" s="119">
        <f t="shared" si="60"/>
        <v>0</v>
      </c>
      <c r="AO59" s="119">
        <f t="shared" si="60"/>
        <v>0</v>
      </c>
      <c r="AP59" s="119">
        <f t="shared" si="60"/>
        <v>0</v>
      </c>
      <c r="AQ59" s="119">
        <f t="shared" si="60"/>
        <v>0</v>
      </c>
      <c r="AR59" s="119">
        <f t="shared" si="60"/>
        <v>0</v>
      </c>
      <c r="AS59" s="119">
        <f t="shared" si="60"/>
        <v>0</v>
      </c>
      <c r="AT59" s="119">
        <f t="shared" si="60"/>
        <v>0</v>
      </c>
    </row>
    <row r="60" ht="15.75" customHeight="1">
      <c r="A60" s="135"/>
      <c r="B60" s="147"/>
      <c r="C60" s="132"/>
      <c r="D60" s="132"/>
      <c r="E60" s="132"/>
      <c r="F60" s="132"/>
      <c r="G60" s="132"/>
      <c r="H60" s="132"/>
      <c r="I60" s="132"/>
      <c r="J60" s="132"/>
      <c r="K60" s="132"/>
      <c r="L60" s="132"/>
      <c r="M60" s="132"/>
      <c r="N60" s="132"/>
      <c r="O60" s="132"/>
      <c r="P60" s="119"/>
      <c r="Q60" s="119"/>
      <c r="R60" s="119"/>
      <c r="S60" s="119"/>
      <c r="T60" s="119" t="str">
        <f>'Chart of Accounts'!I41</f>
        <v/>
      </c>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50" t="s">
        <v>282</v>
      </c>
      <c r="B61" s="147"/>
      <c r="C61" s="132"/>
      <c r="D61" s="132"/>
      <c r="E61" s="132"/>
      <c r="F61" s="132"/>
      <c r="G61" s="132"/>
      <c r="H61" s="132"/>
      <c r="I61" s="132"/>
      <c r="J61" s="132"/>
      <c r="K61" s="132"/>
      <c r="L61" s="132"/>
      <c r="M61" s="132"/>
      <c r="N61" s="132"/>
      <c r="O61" s="132"/>
      <c r="P61" s="119"/>
      <c r="Q61" s="119"/>
      <c r="R61" s="119"/>
      <c r="S61" s="119"/>
      <c r="T61" s="119" t="str">
        <f>'Chart of Accounts'!I42</f>
        <v/>
      </c>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35">
        <v>7006.0</v>
      </c>
      <c r="B62" s="147" t="str">
        <f>IF(ISTEXT("ET-"&amp;VLOOKUP(A62,'Chart of Accounts'!$B$5:$C$50,2,FALSE)),"ET-"&amp;VLOOKUP(A62,'Chart of Accounts'!$B$5:$C$50,2,FALSE),"")</f>
        <v>ET-Educational Materials</v>
      </c>
      <c r="C62" s="145"/>
      <c r="D62" s="145"/>
      <c r="E62" s="145"/>
      <c r="F62" s="145"/>
      <c r="G62" s="145"/>
      <c r="H62" s="145"/>
      <c r="I62" s="145"/>
      <c r="J62" s="145"/>
      <c r="K62" s="145"/>
      <c r="L62" s="145"/>
      <c r="M62" s="145"/>
      <c r="N62" s="145"/>
      <c r="O62" s="132">
        <f t="shared" ref="O62:O67" si="61">SUM(C62:N62)</f>
        <v>0</v>
      </c>
      <c r="P62" s="119"/>
      <c r="Q62" s="119"/>
      <c r="R62" s="119"/>
      <c r="S62" s="119"/>
      <c r="T62" s="119" t="str">
        <f>'Chart of Accounts'!I43</f>
        <v/>
      </c>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35">
        <v>7010.0</v>
      </c>
      <c r="B63" s="147" t="str">
        <f>IF(ISTEXT("ET-"&amp;VLOOKUP(A63,'Chart of Accounts'!$B$5:$C$50,2,FALSE)),"ET-"&amp;VLOOKUP(A63,'Chart of Accounts'!$B$5:$C$50,2,FALSE),"")</f>
        <v>ET-Awards Expense (Trophies, Plaques, Ribbons &amp; Certificates)</v>
      </c>
      <c r="C63" s="145"/>
      <c r="D63" s="145"/>
      <c r="E63" s="145"/>
      <c r="F63" s="145"/>
      <c r="G63" s="145"/>
      <c r="H63" s="145"/>
      <c r="I63" s="145"/>
      <c r="J63" s="145"/>
      <c r="K63" s="145"/>
      <c r="L63" s="145"/>
      <c r="M63" s="145"/>
      <c r="N63" s="145"/>
      <c r="O63" s="132">
        <f t="shared" si="61"/>
        <v>0</v>
      </c>
      <c r="P63" s="119"/>
      <c r="Q63" s="119"/>
      <c r="R63" s="119"/>
      <c r="S63" s="119"/>
      <c r="T63" s="119" t="str">
        <f>'Chart of Accounts'!I44</f>
        <v/>
      </c>
      <c r="U63" s="119"/>
      <c r="V63" s="119"/>
      <c r="W63" s="119"/>
      <c r="X63" s="119"/>
      <c r="Y63" s="119"/>
      <c r="Z63" s="119"/>
      <c r="AA63" s="119" t="s">
        <v>143</v>
      </c>
      <c r="AB63" s="119" t="str">
        <f t="shared" ref="AB63:AB68" si="63">IF(A62="","",A62&amp;"-000000")</f>
        <v>7006-000000</v>
      </c>
      <c r="AC63" s="119">
        <v>704.0</v>
      </c>
      <c r="AD63" s="119" t="str">
        <f t="shared" ref="AD63:AD68" si="64">IF(LEN($O$1)=3,$O$1,IF(LEN($O$1)=2,0&amp;$O$1,IF(LEN($O$1)=1,0&amp;0&amp;$O$1,"ERROR")))</f>
        <v>006</v>
      </c>
      <c r="AE63" s="119"/>
      <c r="AF63" s="119"/>
      <c r="AG63" s="119">
        <v>110.0</v>
      </c>
      <c r="AH63" s="119" t="str">
        <f>Summary!$B$2</f>
        <v>USD</v>
      </c>
      <c r="AI63" s="119">
        <f t="shared" ref="AI63:AT63" si="62">IF(C62="",0,C62)</f>
        <v>0</v>
      </c>
      <c r="AJ63" s="119">
        <f t="shared" si="62"/>
        <v>0</v>
      </c>
      <c r="AK63" s="119">
        <f t="shared" si="62"/>
        <v>0</v>
      </c>
      <c r="AL63" s="119">
        <f t="shared" si="62"/>
        <v>0</v>
      </c>
      <c r="AM63" s="119">
        <f t="shared" si="62"/>
        <v>0</v>
      </c>
      <c r="AN63" s="119">
        <f t="shared" si="62"/>
        <v>0</v>
      </c>
      <c r="AO63" s="119">
        <f t="shared" si="62"/>
        <v>0</v>
      </c>
      <c r="AP63" s="119">
        <f t="shared" si="62"/>
        <v>0</v>
      </c>
      <c r="AQ63" s="119">
        <f t="shared" si="62"/>
        <v>0</v>
      </c>
      <c r="AR63" s="119">
        <f t="shared" si="62"/>
        <v>0</v>
      </c>
      <c r="AS63" s="119">
        <f t="shared" si="62"/>
        <v>0</v>
      </c>
      <c r="AT63" s="119">
        <f t="shared" si="62"/>
        <v>0</v>
      </c>
    </row>
    <row r="64" ht="15.75" customHeight="1">
      <c r="A64" s="2"/>
      <c r="B64" s="147" t="str">
        <f>IF(ISTEXT("ET-"&amp;VLOOKUP(A64,'Chart of Accounts'!$B$5:$C$54,2,FALSE)),"ET-"&amp;VLOOKUP(A64,'Chart of Accounts'!$B$5:$C$54,2,FALSE),"")</f>
        <v/>
      </c>
      <c r="C64" s="145"/>
      <c r="D64" s="145"/>
      <c r="E64" s="145"/>
      <c r="F64" s="145"/>
      <c r="G64" s="145"/>
      <c r="H64" s="145"/>
      <c r="I64" s="145"/>
      <c r="J64" s="145"/>
      <c r="K64" s="145"/>
      <c r="L64" s="145"/>
      <c r="M64" s="145"/>
      <c r="N64" s="145"/>
      <c r="O64" s="132">
        <f t="shared" si="61"/>
        <v>0</v>
      </c>
      <c r="P64" s="119"/>
      <c r="Q64" s="119"/>
      <c r="R64" s="119"/>
      <c r="S64" s="119"/>
      <c r="T64" s="119" t="str">
        <f>'Chart of Accounts'!I46</f>
        <v/>
      </c>
      <c r="U64" s="119"/>
      <c r="V64" s="119"/>
      <c r="W64" s="119"/>
      <c r="X64" s="119"/>
      <c r="Y64" s="119"/>
      <c r="Z64" s="119"/>
      <c r="AA64" s="119" t="s">
        <v>143</v>
      </c>
      <c r="AB64" s="119" t="str">
        <f t="shared" si="63"/>
        <v>7010-000000</v>
      </c>
      <c r="AC64" s="119">
        <v>704.0</v>
      </c>
      <c r="AD64" s="119" t="str">
        <f t="shared" si="64"/>
        <v>006</v>
      </c>
      <c r="AE64" s="119"/>
      <c r="AF64" s="119"/>
      <c r="AG64" s="119">
        <v>110.0</v>
      </c>
      <c r="AH64" s="119" t="str">
        <f>Summary!$B$2</f>
        <v>USD</v>
      </c>
      <c r="AI64" s="119">
        <f t="shared" ref="AI64:AT64" si="65">IF(C63="",0,C63)</f>
        <v>0</v>
      </c>
      <c r="AJ64" s="119">
        <f t="shared" si="65"/>
        <v>0</v>
      </c>
      <c r="AK64" s="119">
        <f t="shared" si="65"/>
        <v>0</v>
      </c>
      <c r="AL64" s="119">
        <f t="shared" si="65"/>
        <v>0</v>
      </c>
      <c r="AM64" s="119">
        <f t="shared" si="65"/>
        <v>0</v>
      </c>
      <c r="AN64" s="119">
        <f t="shared" si="65"/>
        <v>0</v>
      </c>
      <c r="AO64" s="119">
        <f t="shared" si="65"/>
        <v>0</v>
      </c>
      <c r="AP64" s="119">
        <f t="shared" si="65"/>
        <v>0</v>
      </c>
      <c r="AQ64" s="119">
        <f t="shared" si="65"/>
        <v>0</v>
      </c>
      <c r="AR64" s="119">
        <f t="shared" si="65"/>
        <v>0</v>
      </c>
      <c r="AS64" s="119">
        <f t="shared" si="65"/>
        <v>0</v>
      </c>
      <c r="AT64" s="119">
        <f t="shared" si="65"/>
        <v>0</v>
      </c>
    </row>
    <row r="65" ht="15.75" customHeight="1">
      <c r="A65" s="2"/>
      <c r="B65" s="147" t="str">
        <f>IF(ISTEXT("ET-"&amp;VLOOKUP(A65,'Chart of Accounts'!$B$5:$C$54,2,FALSE)),"ET-"&amp;VLOOKUP(A65,'Chart of Accounts'!$B$5:$C$54,2,FALSE),"")</f>
        <v/>
      </c>
      <c r="C65" s="145"/>
      <c r="D65" s="145"/>
      <c r="E65" s="145"/>
      <c r="F65" s="145"/>
      <c r="G65" s="145"/>
      <c r="H65" s="145"/>
      <c r="I65" s="145"/>
      <c r="J65" s="145"/>
      <c r="K65" s="145"/>
      <c r="L65" s="145"/>
      <c r="M65" s="145"/>
      <c r="N65" s="145"/>
      <c r="O65" s="132">
        <f t="shared" si="61"/>
        <v>0</v>
      </c>
      <c r="P65" s="119"/>
      <c r="Q65" s="119"/>
      <c r="R65" s="119"/>
      <c r="S65" s="119"/>
      <c r="T65" s="119" t="str">
        <f>'Chart of Accounts'!I47</f>
        <v/>
      </c>
      <c r="U65" s="119"/>
      <c r="V65" s="119"/>
      <c r="W65" s="119"/>
      <c r="X65" s="119"/>
      <c r="Y65" s="119"/>
      <c r="Z65" s="119"/>
      <c r="AA65" s="119" t="s">
        <v>143</v>
      </c>
      <c r="AB65" s="119" t="str">
        <f t="shared" si="63"/>
        <v/>
      </c>
      <c r="AC65" s="119">
        <v>704.0</v>
      </c>
      <c r="AD65" s="119" t="str">
        <f t="shared" si="64"/>
        <v>006</v>
      </c>
      <c r="AE65" s="119"/>
      <c r="AF65" s="119"/>
      <c r="AG65" s="119">
        <v>110.0</v>
      </c>
      <c r="AH65" s="119" t="str">
        <f>Summary!$B$2</f>
        <v>USD</v>
      </c>
      <c r="AI65" s="119">
        <f t="shared" ref="AI65:AT65" si="66">IF(C64="",0,C64)</f>
        <v>0</v>
      </c>
      <c r="AJ65" s="119">
        <f t="shared" si="66"/>
        <v>0</v>
      </c>
      <c r="AK65" s="119">
        <f t="shared" si="66"/>
        <v>0</v>
      </c>
      <c r="AL65" s="119">
        <f t="shared" si="66"/>
        <v>0</v>
      </c>
      <c r="AM65" s="119">
        <f t="shared" si="66"/>
        <v>0</v>
      </c>
      <c r="AN65" s="119">
        <f t="shared" si="66"/>
        <v>0</v>
      </c>
      <c r="AO65" s="119">
        <f t="shared" si="66"/>
        <v>0</v>
      </c>
      <c r="AP65" s="119">
        <f t="shared" si="66"/>
        <v>0</v>
      </c>
      <c r="AQ65" s="119">
        <f t="shared" si="66"/>
        <v>0</v>
      </c>
      <c r="AR65" s="119">
        <f t="shared" si="66"/>
        <v>0</v>
      </c>
      <c r="AS65" s="119">
        <f t="shared" si="66"/>
        <v>0</v>
      </c>
      <c r="AT65" s="119">
        <f t="shared" si="66"/>
        <v>0</v>
      </c>
    </row>
    <row r="66" ht="15.75" customHeight="1">
      <c r="A66" s="2"/>
      <c r="B66" s="147" t="str">
        <f>IF(ISTEXT("ET-"&amp;VLOOKUP(A66,'Chart of Accounts'!$B$5:$C$54,2,FALSE)),"ET-"&amp;VLOOKUP(A66,'Chart of Accounts'!$B$5:$C$54,2,FALSE),"")</f>
        <v/>
      </c>
      <c r="C66" s="145"/>
      <c r="D66" s="145"/>
      <c r="E66" s="145"/>
      <c r="F66" s="145"/>
      <c r="G66" s="145"/>
      <c r="H66" s="145"/>
      <c r="I66" s="145"/>
      <c r="J66" s="145"/>
      <c r="K66" s="145"/>
      <c r="L66" s="145"/>
      <c r="M66" s="145"/>
      <c r="N66" s="145"/>
      <c r="O66" s="132">
        <f t="shared" si="61"/>
        <v>0</v>
      </c>
      <c r="P66" s="119"/>
      <c r="Q66" s="119"/>
      <c r="R66" s="119"/>
      <c r="S66" s="119"/>
      <c r="T66" s="119" t="str">
        <f>'Chart of Accounts'!I48</f>
        <v/>
      </c>
      <c r="U66" s="119"/>
      <c r="V66" s="119"/>
      <c r="W66" s="119"/>
      <c r="X66" s="119"/>
      <c r="Y66" s="119"/>
      <c r="Z66" s="119"/>
      <c r="AA66" s="119" t="s">
        <v>143</v>
      </c>
      <c r="AB66" s="119" t="str">
        <f t="shared" si="63"/>
        <v/>
      </c>
      <c r="AC66" s="119">
        <v>704.0</v>
      </c>
      <c r="AD66" s="119" t="str">
        <f t="shared" si="64"/>
        <v>006</v>
      </c>
      <c r="AE66" s="119"/>
      <c r="AF66" s="119"/>
      <c r="AG66" s="119">
        <v>110.0</v>
      </c>
      <c r="AH66" s="119" t="str">
        <f>Summary!$B$2</f>
        <v>USD</v>
      </c>
      <c r="AI66" s="119">
        <f t="shared" ref="AI66:AT66" si="67">IF(C65="",0,C65)</f>
        <v>0</v>
      </c>
      <c r="AJ66" s="119">
        <f t="shared" si="67"/>
        <v>0</v>
      </c>
      <c r="AK66" s="119">
        <f t="shared" si="67"/>
        <v>0</v>
      </c>
      <c r="AL66" s="119">
        <f t="shared" si="67"/>
        <v>0</v>
      </c>
      <c r="AM66" s="119">
        <f t="shared" si="67"/>
        <v>0</v>
      </c>
      <c r="AN66" s="119">
        <f t="shared" si="67"/>
        <v>0</v>
      </c>
      <c r="AO66" s="119">
        <f t="shared" si="67"/>
        <v>0</v>
      </c>
      <c r="AP66" s="119">
        <f t="shared" si="67"/>
        <v>0</v>
      </c>
      <c r="AQ66" s="119">
        <f t="shared" si="67"/>
        <v>0</v>
      </c>
      <c r="AR66" s="119">
        <f t="shared" si="67"/>
        <v>0</v>
      </c>
      <c r="AS66" s="119">
        <f t="shared" si="67"/>
        <v>0</v>
      </c>
      <c r="AT66" s="119">
        <f t="shared" si="67"/>
        <v>0</v>
      </c>
    </row>
    <row r="67" ht="15.75" customHeight="1">
      <c r="A67" s="2"/>
      <c r="B67" s="147" t="str">
        <f>IF(ISTEXT("ET-"&amp;VLOOKUP(A67,'Chart of Accounts'!$B$5:$C$54,2,FALSE)),"ET-"&amp;VLOOKUP(A67,'Chart of Accounts'!$B$5:$C$54,2,FALSE),"")</f>
        <v/>
      </c>
      <c r="C67" s="145"/>
      <c r="D67" s="145"/>
      <c r="E67" s="145"/>
      <c r="F67" s="145"/>
      <c r="G67" s="145"/>
      <c r="H67" s="145"/>
      <c r="I67" s="145"/>
      <c r="J67" s="145"/>
      <c r="K67" s="145"/>
      <c r="L67" s="145"/>
      <c r="M67" s="145"/>
      <c r="N67" s="145"/>
      <c r="O67" s="132">
        <f t="shared" si="61"/>
        <v>0</v>
      </c>
      <c r="P67" s="119"/>
      <c r="Q67" s="119"/>
      <c r="R67" s="119"/>
      <c r="S67" s="119"/>
      <c r="T67" s="119" t="str">
        <f>'Chart of Accounts'!I49</f>
        <v/>
      </c>
      <c r="U67" s="119"/>
      <c r="V67" s="119"/>
      <c r="W67" s="119"/>
      <c r="X67" s="119"/>
      <c r="Y67" s="119"/>
      <c r="Z67" s="119"/>
      <c r="AA67" s="119" t="s">
        <v>143</v>
      </c>
      <c r="AB67" s="119" t="str">
        <f t="shared" si="63"/>
        <v/>
      </c>
      <c r="AC67" s="119">
        <v>704.0</v>
      </c>
      <c r="AD67" s="119" t="str">
        <f t="shared" si="64"/>
        <v>006</v>
      </c>
      <c r="AE67" s="119"/>
      <c r="AF67" s="119"/>
      <c r="AG67" s="119">
        <v>110.0</v>
      </c>
      <c r="AH67" s="119" t="str">
        <f>Summary!$B$2</f>
        <v>USD</v>
      </c>
      <c r="AI67" s="119">
        <f t="shared" ref="AI67:AT67" si="68">IF(C66="",0,C66)</f>
        <v>0</v>
      </c>
      <c r="AJ67" s="119">
        <f t="shared" si="68"/>
        <v>0</v>
      </c>
      <c r="AK67" s="119">
        <f t="shared" si="68"/>
        <v>0</v>
      </c>
      <c r="AL67" s="119">
        <f t="shared" si="68"/>
        <v>0</v>
      </c>
      <c r="AM67" s="119">
        <f t="shared" si="68"/>
        <v>0</v>
      </c>
      <c r="AN67" s="119">
        <f t="shared" si="68"/>
        <v>0</v>
      </c>
      <c r="AO67" s="119">
        <f t="shared" si="68"/>
        <v>0</v>
      </c>
      <c r="AP67" s="119">
        <f t="shared" si="68"/>
        <v>0</v>
      </c>
      <c r="AQ67" s="119">
        <f t="shared" si="68"/>
        <v>0</v>
      </c>
      <c r="AR67" s="119">
        <f t="shared" si="68"/>
        <v>0</v>
      </c>
      <c r="AS67" s="119">
        <f t="shared" si="68"/>
        <v>0</v>
      </c>
      <c r="AT67" s="119">
        <f t="shared" si="68"/>
        <v>0</v>
      </c>
    </row>
    <row r="68" ht="15.75" customHeight="1">
      <c r="A68" s="150" t="s">
        <v>283</v>
      </c>
      <c r="B68" s="147"/>
      <c r="C68" s="154">
        <f t="shared" ref="C68:O68" si="69">SUM(C62:C67)</f>
        <v>0</v>
      </c>
      <c r="D68" s="154">
        <f t="shared" si="69"/>
        <v>0</v>
      </c>
      <c r="E68" s="154">
        <f t="shared" si="69"/>
        <v>0</v>
      </c>
      <c r="F68" s="154">
        <f t="shared" si="69"/>
        <v>0</v>
      </c>
      <c r="G68" s="154">
        <f t="shared" si="69"/>
        <v>0</v>
      </c>
      <c r="H68" s="154">
        <f t="shared" si="69"/>
        <v>0</v>
      </c>
      <c r="I68" s="154">
        <f t="shared" si="69"/>
        <v>0</v>
      </c>
      <c r="J68" s="154">
        <f t="shared" si="69"/>
        <v>0</v>
      </c>
      <c r="K68" s="154">
        <f t="shared" si="69"/>
        <v>0</v>
      </c>
      <c r="L68" s="154">
        <f t="shared" si="69"/>
        <v>0</v>
      </c>
      <c r="M68" s="154">
        <f t="shared" si="69"/>
        <v>0</v>
      </c>
      <c r="N68" s="154">
        <f t="shared" si="69"/>
        <v>0</v>
      </c>
      <c r="O68" s="154">
        <f t="shared" si="69"/>
        <v>0</v>
      </c>
      <c r="P68" s="119"/>
      <c r="Q68" s="119"/>
      <c r="R68" s="119"/>
      <c r="S68" s="119"/>
      <c r="T68" s="119" t="str">
        <f>'Chart of Accounts'!I50</f>
        <v/>
      </c>
      <c r="U68" s="119"/>
      <c r="V68" s="119"/>
      <c r="W68" s="119"/>
      <c r="X68" s="119"/>
      <c r="Y68" s="119"/>
      <c r="Z68" s="119"/>
      <c r="AA68" s="119" t="s">
        <v>143</v>
      </c>
      <c r="AB68" s="119" t="str">
        <f t="shared" si="63"/>
        <v/>
      </c>
      <c r="AC68" s="119">
        <v>704.0</v>
      </c>
      <c r="AD68" s="119" t="str">
        <f t="shared" si="64"/>
        <v>006</v>
      </c>
      <c r="AE68" s="119"/>
      <c r="AF68" s="119"/>
      <c r="AG68" s="119">
        <v>110.0</v>
      </c>
      <c r="AH68" s="119" t="str">
        <f>Summary!$B$2</f>
        <v>USD</v>
      </c>
      <c r="AI68" s="119">
        <f t="shared" ref="AI68:AT68" si="70">IF(C67="",0,C67)</f>
        <v>0</v>
      </c>
      <c r="AJ68" s="119">
        <f t="shared" si="70"/>
        <v>0</v>
      </c>
      <c r="AK68" s="119">
        <f t="shared" si="70"/>
        <v>0</v>
      </c>
      <c r="AL68" s="119">
        <f t="shared" si="70"/>
        <v>0</v>
      </c>
      <c r="AM68" s="119">
        <f t="shared" si="70"/>
        <v>0</v>
      </c>
      <c r="AN68" s="119">
        <f t="shared" si="70"/>
        <v>0</v>
      </c>
      <c r="AO68" s="119">
        <f t="shared" si="70"/>
        <v>0</v>
      </c>
      <c r="AP68" s="119">
        <f t="shared" si="70"/>
        <v>0</v>
      </c>
      <c r="AQ68" s="119">
        <f t="shared" si="70"/>
        <v>0</v>
      </c>
      <c r="AR68" s="119">
        <f t="shared" si="70"/>
        <v>0</v>
      </c>
      <c r="AS68" s="119">
        <f t="shared" si="70"/>
        <v>0</v>
      </c>
      <c r="AT68" s="119">
        <f t="shared" si="70"/>
        <v>0</v>
      </c>
    </row>
    <row r="69" ht="15.75" customHeight="1">
      <c r="A69" s="135"/>
      <c r="B69" s="147"/>
      <c r="C69" s="175"/>
      <c r="D69" s="175"/>
      <c r="E69" s="175"/>
      <c r="F69" s="175"/>
      <c r="G69" s="175"/>
      <c r="H69" s="175"/>
      <c r="I69" s="175"/>
      <c r="J69" s="175"/>
      <c r="K69" s="175"/>
      <c r="L69" s="175"/>
      <c r="M69" s="175"/>
      <c r="N69" s="175"/>
      <c r="O69" s="175"/>
      <c r="P69" s="119"/>
      <c r="Q69" s="119"/>
      <c r="R69" s="119"/>
      <c r="S69" s="119"/>
      <c r="T69" s="119" t="str">
        <f>'Chart of Accounts'!I52</f>
        <v/>
      </c>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50" t="s">
        <v>284</v>
      </c>
      <c r="B70" s="147"/>
      <c r="C70" s="132"/>
      <c r="D70" s="132"/>
      <c r="E70" s="132"/>
      <c r="F70" s="132"/>
      <c r="G70" s="132"/>
      <c r="H70" s="132"/>
      <c r="I70" s="132"/>
      <c r="J70" s="132"/>
      <c r="K70" s="132"/>
      <c r="L70" s="132"/>
      <c r="M70" s="132"/>
      <c r="N70" s="132"/>
      <c r="O70" s="132"/>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35">
        <v>7004.0</v>
      </c>
      <c r="B71" s="147" t="str">
        <f>IF(ISTEXT("ET-"&amp;VLOOKUP(A71,'Chart of Accounts'!$B$5:$C$50,2,FALSE)),"ET-"&amp;VLOOKUP(A71,'Chart of Accounts'!$B$5:$C$50,2,FALSE),"")</f>
        <v>ET-Badges &amp; Pins</v>
      </c>
      <c r="C71" s="145"/>
      <c r="D71" s="145"/>
      <c r="E71" s="145"/>
      <c r="F71" s="145"/>
      <c r="G71" s="145"/>
      <c r="H71" s="145"/>
      <c r="I71" s="145"/>
      <c r="J71" s="145"/>
      <c r="K71" s="145"/>
      <c r="L71" s="145"/>
      <c r="M71" s="145"/>
      <c r="N71" s="145"/>
      <c r="O71" s="132">
        <f t="shared" ref="O71:O79" si="71">SUM(C71:N71)</f>
        <v>0</v>
      </c>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35">
        <v>7006.0</v>
      </c>
      <c r="B72" s="147" t="str">
        <f>IF(ISTEXT("ET-"&amp;VLOOKUP(A72,'Chart of Accounts'!$B$5:$C$50,2,FALSE)),"ET-"&amp;VLOOKUP(A72,'Chart of Accounts'!$B$5:$C$50,2,FALSE),"")</f>
        <v>ET-Educational Materials</v>
      </c>
      <c r="C72" s="145"/>
      <c r="D72" s="145"/>
      <c r="E72" s="145"/>
      <c r="F72" s="145"/>
      <c r="G72" s="145"/>
      <c r="H72" s="145"/>
      <c r="I72" s="145">
        <v>1000.0</v>
      </c>
      <c r="J72" s="145"/>
      <c r="K72" s="145"/>
      <c r="L72" s="145"/>
      <c r="M72" s="145"/>
      <c r="N72" s="145"/>
      <c r="O72" s="132">
        <f t="shared" si="71"/>
        <v>1000</v>
      </c>
      <c r="P72" s="119"/>
      <c r="Q72" s="119"/>
      <c r="R72" s="119"/>
      <c r="S72" s="119"/>
      <c r="T72" s="119"/>
      <c r="U72" s="119"/>
      <c r="V72" s="119"/>
      <c r="W72" s="119"/>
      <c r="X72" s="119"/>
      <c r="Y72" s="119"/>
      <c r="Z72" s="119"/>
      <c r="AA72" s="119" t="s">
        <v>143</v>
      </c>
      <c r="AB72" s="119" t="str">
        <f t="shared" ref="AB72:AB80" si="73">IF(A71="","",A71&amp;"-000000")</f>
        <v>7004-000000</v>
      </c>
      <c r="AC72" s="119">
        <v>706.0</v>
      </c>
      <c r="AD72" s="119" t="str">
        <f t="shared" ref="AD72:AD80" si="74">IF(LEN($O$1)=3,$O$1,IF(LEN($O$1)=2,0&amp;$O$1,IF(LEN($O$1)=1,0&amp;0&amp;$O$1,"ERROR")))</f>
        <v>006</v>
      </c>
      <c r="AE72" s="119"/>
      <c r="AF72" s="119"/>
      <c r="AG72" s="119">
        <v>110.0</v>
      </c>
      <c r="AH72" s="119" t="str">
        <f>Summary!$B$2</f>
        <v>USD</v>
      </c>
      <c r="AI72" s="119">
        <f t="shared" ref="AI72:AT72" si="72">IF(C71="",0,C71)</f>
        <v>0</v>
      </c>
      <c r="AJ72" s="119">
        <f t="shared" si="72"/>
        <v>0</v>
      </c>
      <c r="AK72" s="119">
        <f t="shared" si="72"/>
        <v>0</v>
      </c>
      <c r="AL72" s="119">
        <f t="shared" si="72"/>
        <v>0</v>
      </c>
      <c r="AM72" s="119">
        <f t="shared" si="72"/>
        <v>0</v>
      </c>
      <c r="AN72" s="119">
        <f t="shared" si="72"/>
        <v>0</v>
      </c>
      <c r="AO72" s="119">
        <f t="shared" si="72"/>
        <v>0</v>
      </c>
      <c r="AP72" s="119">
        <f t="shared" si="72"/>
        <v>0</v>
      </c>
      <c r="AQ72" s="119">
        <f t="shared" si="72"/>
        <v>0</v>
      </c>
      <c r="AR72" s="119">
        <f t="shared" si="72"/>
        <v>0</v>
      </c>
      <c r="AS72" s="119">
        <f t="shared" si="72"/>
        <v>0</v>
      </c>
      <c r="AT72" s="119">
        <f t="shared" si="72"/>
        <v>0</v>
      </c>
    </row>
    <row r="73" ht="15.75" customHeight="1">
      <c r="A73" s="135">
        <v>7010.0</v>
      </c>
      <c r="B73" s="147" t="str">
        <f>IF(ISTEXT("ET-"&amp;VLOOKUP(A73,'Chart of Accounts'!$B$5:$C$50,2,FALSE)),"ET-"&amp;VLOOKUP(A73,'Chart of Accounts'!$B$5:$C$50,2,FALSE),"")</f>
        <v>ET-Awards Expense (Trophies, Plaques, Ribbons &amp; Certificates)</v>
      </c>
      <c r="C73" s="145"/>
      <c r="D73" s="145"/>
      <c r="E73" s="145"/>
      <c r="F73" s="145"/>
      <c r="G73" s="145"/>
      <c r="H73" s="145"/>
      <c r="I73" s="145"/>
      <c r="J73" s="145"/>
      <c r="K73" s="145"/>
      <c r="L73" s="145"/>
      <c r="M73" s="145"/>
      <c r="N73" s="145"/>
      <c r="O73" s="132">
        <f t="shared" si="71"/>
        <v>0</v>
      </c>
      <c r="P73" s="119"/>
      <c r="Q73" s="119"/>
      <c r="R73" s="119"/>
      <c r="S73" s="119"/>
      <c r="T73" s="119"/>
      <c r="U73" s="119"/>
      <c r="V73" s="119"/>
      <c r="W73" s="119"/>
      <c r="X73" s="119"/>
      <c r="Y73" s="119"/>
      <c r="Z73" s="119"/>
      <c r="AA73" s="119" t="s">
        <v>143</v>
      </c>
      <c r="AB73" s="119" t="str">
        <f t="shared" si="73"/>
        <v>7006-000000</v>
      </c>
      <c r="AC73" s="119">
        <v>706.0</v>
      </c>
      <c r="AD73" s="119" t="str">
        <f t="shared" si="74"/>
        <v>006</v>
      </c>
      <c r="AE73" s="119"/>
      <c r="AF73" s="119"/>
      <c r="AG73" s="119">
        <v>110.0</v>
      </c>
      <c r="AH73" s="119" t="str">
        <f>Summary!$B$2</f>
        <v>USD</v>
      </c>
      <c r="AI73" s="119">
        <f t="shared" ref="AI73:AT73" si="75">IF(C72="",0,C72)</f>
        <v>0</v>
      </c>
      <c r="AJ73" s="119">
        <f t="shared" si="75"/>
        <v>0</v>
      </c>
      <c r="AK73" s="119">
        <f t="shared" si="75"/>
        <v>0</v>
      </c>
      <c r="AL73" s="119">
        <f t="shared" si="75"/>
        <v>0</v>
      </c>
      <c r="AM73" s="119">
        <f t="shared" si="75"/>
        <v>0</v>
      </c>
      <c r="AN73" s="119">
        <f t="shared" si="75"/>
        <v>0</v>
      </c>
      <c r="AO73" s="129">
        <f t="shared" si="75"/>
        <v>1000</v>
      </c>
      <c r="AP73" s="119">
        <f t="shared" si="75"/>
        <v>0</v>
      </c>
      <c r="AQ73" s="119">
        <f t="shared" si="75"/>
        <v>0</v>
      </c>
      <c r="AR73" s="119">
        <f t="shared" si="75"/>
        <v>0</v>
      </c>
      <c r="AS73" s="119">
        <f t="shared" si="75"/>
        <v>0</v>
      </c>
      <c r="AT73" s="119">
        <f t="shared" si="75"/>
        <v>0</v>
      </c>
    </row>
    <row r="74" ht="15.75" customHeight="1">
      <c r="A74" s="135">
        <v>7082.0</v>
      </c>
      <c r="B74" s="147" t="str">
        <f>IF(ISTEXT("ET-"&amp;VLOOKUP(A74,'Chart of Accounts'!$B$5:$C$50,2,FALSE)),"ET-"&amp;VLOOKUP(A74,'Chart of Accounts'!$B$5:$C$50,2,FALSE),"")</f>
        <v>ET-Incentives</v>
      </c>
      <c r="C74" s="145">
        <v>200.0</v>
      </c>
      <c r="D74" s="145"/>
      <c r="E74" s="145"/>
      <c r="F74" s="145"/>
      <c r="G74" s="145"/>
      <c r="H74" s="145"/>
      <c r="I74" s="145">
        <v>300.0</v>
      </c>
      <c r="J74" s="145"/>
      <c r="K74" s="145"/>
      <c r="L74" s="145"/>
      <c r="M74" s="145"/>
      <c r="N74" s="145"/>
      <c r="O74" s="132">
        <f t="shared" si="71"/>
        <v>500</v>
      </c>
      <c r="P74" s="119"/>
      <c r="Q74" s="119"/>
      <c r="R74" s="119"/>
      <c r="S74" s="119"/>
      <c r="T74" s="119"/>
      <c r="U74" s="119"/>
      <c r="V74" s="119"/>
      <c r="W74" s="119"/>
      <c r="X74" s="119"/>
      <c r="Y74" s="119"/>
      <c r="Z74" s="119"/>
      <c r="AA74" s="119" t="s">
        <v>143</v>
      </c>
      <c r="AB74" s="119" t="str">
        <f t="shared" si="73"/>
        <v>7010-000000</v>
      </c>
      <c r="AC74" s="119">
        <v>706.0</v>
      </c>
      <c r="AD74" s="119" t="str">
        <f t="shared" si="74"/>
        <v>006</v>
      </c>
      <c r="AE74" s="119"/>
      <c r="AF74" s="119"/>
      <c r="AG74" s="119">
        <v>110.0</v>
      </c>
      <c r="AH74" s="119" t="str">
        <f>Summary!$B$2</f>
        <v>USD</v>
      </c>
      <c r="AI74" s="119">
        <f t="shared" ref="AI74:AT74" si="76">IF(C73="",0,C73)</f>
        <v>0</v>
      </c>
      <c r="AJ74" s="119">
        <f t="shared" si="76"/>
        <v>0</v>
      </c>
      <c r="AK74" s="119">
        <f t="shared" si="76"/>
        <v>0</v>
      </c>
      <c r="AL74" s="119">
        <f t="shared" si="76"/>
        <v>0</v>
      </c>
      <c r="AM74" s="119">
        <f t="shared" si="76"/>
        <v>0</v>
      </c>
      <c r="AN74" s="119">
        <f t="shared" si="76"/>
        <v>0</v>
      </c>
      <c r="AO74" s="119">
        <f t="shared" si="76"/>
        <v>0</v>
      </c>
      <c r="AP74" s="119">
        <f t="shared" si="76"/>
        <v>0</v>
      </c>
      <c r="AQ74" s="119">
        <f t="shared" si="76"/>
        <v>0</v>
      </c>
      <c r="AR74" s="119">
        <f t="shared" si="76"/>
        <v>0</v>
      </c>
      <c r="AS74" s="119">
        <f t="shared" si="76"/>
        <v>0</v>
      </c>
      <c r="AT74" s="119">
        <f t="shared" si="76"/>
        <v>0</v>
      </c>
    </row>
    <row r="75" ht="15.75" customHeight="1">
      <c r="A75" s="135">
        <v>7086.0</v>
      </c>
      <c r="B75" s="147" t="str">
        <f>IF(ISTEXT("ET-"&amp;VLOOKUP(A75,'Chart of Accounts'!$B$5:$C$50,2,FALSE)),"ET-"&amp;VLOOKUP(A75,'Chart of Accounts'!$B$5:$C$50,2,FALSE),"")</f>
        <v>ET-Miscellaneous Expenses</v>
      </c>
      <c r="C75" s="145">
        <v>99.0</v>
      </c>
      <c r="D75" s="145"/>
      <c r="E75" s="145"/>
      <c r="F75" s="145"/>
      <c r="G75" s="145"/>
      <c r="H75" s="145"/>
      <c r="I75" s="145"/>
      <c r="J75" s="145"/>
      <c r="K75" s="145"/>
      <c r="L75" s="145"/>
      <c r="M75" s="145"/>
      <c r="N75" s="145"/>
      <c r="O75" s="132">
        <f t="shared" si="71"/>
        <v>99</v>
      </c>
      <c r="P75" s="119"/>
      <c r="Q75" s="119"/>
      <c r="R75" s="119"/>
      <c r="S75" s="119"/>
      <c r="T75" s="119"/>
      <c r="U75" s="119"/>
      <c r="V75" s="119"/>
      <c r="W75" s="119"/>
      <c r="X75" s="119"/>
      <c r="Y75" s="119"/>
      <c r="Z75" s="119"/>
      <c r="AA75" s="119" t="s">
        <v>143</v>
      </c>
      <c r="AB75" s="119" t="str">
        <f t="shared" si="73"/>
        <v>7082-000000</v>
      </c>
      <c r="AC75" s="119">
        <v>706.0</v>
      </c>
      <c r="AD75" s="119" t="str">
        <f t="shared" si="74"/>
        <v>006</v>
      </c>
      <c r="AE75" s="119"/>
      <c r="AF75" s="119"/>
      <c r="AG75" s="119">
        <v>110.0</v>
      </c>
      <c r="AH75" s="119" t="str">
        <f>Summary!$B$2</f>
        <v>USD</v>
      </c>
      <c r="AI75" s="129">
        <f t="shared" ref="AI75:AT75" si="77">IF(C74="",0,C74)</f>
        <v>200</v>
      </c>
      <c r="AJ75" s="119">
        <f t="shared" si="77"/>
        <v>0</v>
      </c>
      <c r="AK75" s="119">
        <f t="shared" si="77"/>
        <v>0</v>
      </c>
      <c r="AL75" s="119">
        <f t="shared" si="77"/>
        <v>0</v>
      </c>
      <c r="AM75" s="119">
        <f t="shared" si="77"/>
        <v>0</v>
      </c>
      <c r="AN75" s="119">
        <f t="shared" si="77"/>
        <v>0</v>
      </c>
      <c r="AO75" s="129">
        <f t="shared" si="77"/>
        <v>300</v>
      </c>
      <c r="AP75" s="119">
        <f t="shared" si="77"/>
        <v>0</v>
      </c>
      <c r="AQ75" s="119">
        <f t="shared" si="77"/>
        <v>0</v>
      </c>
      <c r="AR75" s="119">
        <f t="shared" si="77"/>
        <v>0</v>
      </c>
      <c r="AS75" s="119">
        <f t="shared" si="77"/>
        <v>0</v>
      </c>
      <c r="AT75" s="119">
        <f t="shared" si="77"/>
        <v>0</v>
      </c>
    </row>
    <row r="76" ht="15.75" customHeight="1">
      <c r="A76" s="2"/>
      <c r="B76" s="147" t="str">
        <f>IF(ISTEXT("ET-"&amp;VLOOKUP(A76,'Chart of Accounts'!$B$5:$C$54,2,FALSE)),"ET-"&amp;VLOOKUP(A76,'Chart of Accounts'!$B$5:$C$54,2,FALSE),"")</f>
        <v/>
      </c>
      <c r="C76" s="145"/>
      <c r="D76" s="145"/>
      <c r="E76" s="145"/>
      <c r="F76" s="145"/>
      <c r="G76" s="145"/>
      <c r="H76" s="145"/>
      <c r="I76" s="145"/>
      <c r="J76" s="145"/>
      <c r="K76" s="145"/>
      <c r="L76" s="145"/>
      <c r="M76" s="145"/>
      <c r="N76" s="145"/>
      <c r="O76" s="132">
        <f t="shared" si="71"/>
        <v>0</v>
      </c>
      <c r="P76" s="119"/>
      <c r="Q76" s="119"/>
      <c r="R76" s="119"/>
      <c r="S76" s="119"/>
      <c r="T76" s="119"/>
      <c r="U76" s="119"/>
      <c r="V76" s="119"/>
      <c r="W76" s="119"/>
      <c r="X76" s="119"/>
      <c r="Y76" s="119"/>
      <c r="Z76" s="119"/>
      <c r="AA76" s="119" t="s">
        <v>143</v>
      </c>
      <c r="AB76" s="119" t="str">
        <f t="shared" si="73"/>
        <v>7086-000000</v>
      </c>
      <c r="AC76" s="119">
        <v>706.0</v>
      </c>
      <c r="AD76" s="119" t="str">
        <f t="shared" si="74"/>
        <v>006</v>
      </c>
      <c r="AE76" s="119"/>
      <c r="AF76" s="119"/>
      <c r="AG76" s="119">
        <v>110.0</v>
      </c>
      <c r="AH76" s="119" t="str">
        <f>Summary!$B$2</f>
        <v>USD</v>
      </c>
      <c r="AI76" s="129">
        <f t="shared" ref="AI76:AT76" si="78">IF(C75="",0,C75)</f>
        <v>99</v>
      </c>
      <c r="AJ76" s="119">
        <f t="shared" si="78"/>
        <v>0</v>
      </c>
      <c r="AK76" s="119">
        <f t="shared" si="78"/>
        <v>0</v>
      </c>
      <c r="AL76" s="119">
        <f t="shared" si="78"/>
        <v>0</v>
      </c>
      <c r="AM76" s="119">
        <f t="shared" si="78"/>
        <v>0</v>
      </c>
      <c r="AN76" s="119">
        <f t="shared" si="78"/>
        <v>0</v>
      </c>
      <c r="AO76" s="119">
        <f t="shared" si="78"/>
        <v>0</v>
      </c>
      <c r="AP76" s="119">
        <f t="shared" si="78"/>
        <v>0</v>
      </c>
      <c r="AQ76" s="119">
        <f t="shared" si="78"/>
        <v>0</v>
      </c>
      <c r="AR76" s="119">
        <f t="shared" si="78"/>
        <v>0</v>
      </c>
      <c r="AS76" s="119">
        <f t="shared" si="78"/>
        <v>0</v>
      </c>
      <c r="AT76" s="119">
        <f t="shared" si="78"/>
        <v>0</v>
      </c>
    </row>
    <row r="77" ht="15.75" customHeight="1">
      <c r="A77" s="2"/>
      <c r="B77" s="147" t="str">
        <f>IF(ISTEXT("ET-"&amp;VLOOKUP(A77,'Chart of Accounts'!$B$5:$C$54,2,FALSE)),"ET-"&amp;VLOOKUP(A77,'Chart of Accounts'!$B$5:$C$54,2,FALSE),"")</f>
        <v/>
      </c>
      <c r="C77" s="145"/>
      <c r="D77" s="145"/>
      <c r="E77" s="145"/>
      <c r="F77" s="145"/>
      <c r="G77" s="145"/>
      <c r="H77" s="145"/>
      <c r="I77" s="145"/>
      <c r="J77" s="145"/>
      <c r="K77" s="145"/>
      <c r="L77" s="145"/>
      <c r="M77" s="145"/>
      <c r="N77" s="145"/>
      <c r="O77" s="132">
        <f t="shared" si="71"/>
        <v>0</v>
      </c>
      <c r="P77" s="119"/>
      <c r="Q77" s="119"/>
      <c r="R77" s="119"/>
      <c r="S77" s="119"/>
      <c r="T77" s="119"/>
      <c r="U77" s="119"/>
      <c r="V77" s="119"/>
      <c r="W77" s="119"/>
      <c r="X77" s="119"/>
      <c r="Y77" s="119"/>
      <c r="Z77" s="119"/>
      <c r="AA77" s="119" t="s">
        <v>143</v>
      </c>
      <c r="AB77" s="119" t="str">
        <f t="shared" si="73"/>
        <v/>
      </c>
      <c r="AC77" s="119">
        <v>706.0</v>
      </c>
      <c r="AD77" s="119" t="str">
        <f t="shared" si="74"/>
        <v>006</v>
      </c>
      <c r="AE77" s="119"/>
      <c r="AF77" s="119"/>
      <c r="AG77" s="119">
        <v>110.0</v>
      </c>
      <c r="AH77" s="119" t="str">
        <f>Summary!$B$2</f>
        <v>USD</v>
      </c>
      <c r="AI77" s="119">
        <f t="shared" ref="AI77:AT77" si="79">IF(C76="",0,C76)</f>
        <v>0</v>
      </c>
      <c r="AJ77" s="119">
        <f t="shared" si="79"/>
        <v>0</v>
      </c>
      <c r="AK77" s="119">
        <f t="shared" si="79"/>
        <v>0</v>
      </c>
      <c r="AL77" s="119">
        <f t="shared" si="79"/>
        <v>0</v>
      </c>
      <c r="AM77" s="119">
        <f t="shared" si="79"/>
        <v>0</v>
      </c>
      <c r="AN77" s="119">
        <f t="shared" si="79"/>
        <v>0</v>
      </c>
      <c r="AO77" s="119">
        <f t="shared" si="79"/>
        <v>0</v>
      </c>
      <c r="AP77" s="119">
        <f t="shared" si="79"/>
        <v>0</v>
      </c>
      <c r="AQ77" s="119">
        <f t="shared" si="79"/>
        <v>0</v>
      </c>
      <c r="AR77" s="119">
        <f t="shared" si="79"/>
        <v>0</v>
      </c>
      <c r="AS77" s="119">
        <f t="shared" si="79"/>
        <v>0</v>
      </c>
      <c r="AT77" s="119">
        <f t="shared" si="79"/>
        <v>0</v>
      </c>
    </row>
    <row r="78" ht="15.75" customHeight="1">
      <c r="A78" s="2"/>
      <c r="B78" s="147" t="str">
        <f>IF(ISTEXT("ET-"&amp;VLOOKUP(A78,'Chart of Accounts'!$B$5:$C$54,2,FALSE)),"ET-"&amp;VLOOKUP(A78,'Chart of Accounts'!$B$5:$C$54,2,FALSE),"")</f>
        <v/>
      </c>
      <c r="C78" s="145"/>
      <c r="D78" s="145"/>
      <c r="E78" s="145"/>
      <c r="F78" s="145"/>
      <c r="G78" s="145"/>
      <c r="H78" s="145"/>
      <c r="I78" s="145"/>
      <c r="J78" s="145"/>
      <c r="K78" s="145"/>
      <c r="L78" s="145"/>
      <c r="M78" s="145"/>
      <c r="N78" s="145"/>
      <c r="O78" s="132">
        <f t="shared" si="71"/>
        <v>0</v>
      </c>
      <c r="P78" s="119"/>
      <c r="Q78" s="119"/>
      <c r="R78" s="119"/>
      <c r="S78" s="119"/>
      <c r="T78" s="119"/>
      <c r="U78" s="119"/>
      <c r="V78" s="119"/>
      <c r="W78" s="119"/>
      <c r="X78" s="119"/>
      <c r="Y78" s="119"/>
      <c r="Z78" s="119"/>
      <c r="AA78" s="119" t="s">
        <v>143</v>
      </c>
      <c r="AB78" s="119" t="str">
        <f t="shared" si="73"/>
        <v/>
      </c>
      <c r="AC78" s="119">
        <v>706.0</v>
      </c>
      <c r="AD78" s="119" t="str">
        <f t="shared" si="74"/>
        <v>006</v>
      </c>
      <c r="AE78" s="119"/>
      <c r="AF78" s="119"/>
      <c r="AG78" s="119">
        <v>110.0</v>
      </c>
      <c r="AH78" s="119" t="str">
        <f>Summary!$B$2</f>
        <v>USD</v>
      </c>
      <c r="AI78" s="119">
        <f t="shared" ref="AI78:AT78" si="80">IF(C77="",0,C77)</f>
        <v>0</v>
      </c>
      <c r="AJ78" s="119">
        <f t="shared" si="80"/>
        <v>0</v>
      </c>
      <c r="AK78" s="119">
        <f t="shared" si="80"/>
        <v>0</v>
      </c>
      <c r="AL78" s="119">
        <f t="shared" si="80"/>
        <v>0</v>
      </c>
      <c r="AM78" s="119">
        <f t="shared" si="80"/>
        <v>0</v>
      </c>
      <c r="AN78" s="119">
        <f t="shared" si="80"/>
        <v>0</v>
      </c>
      <c r="AO78" s="119">
        <f t="shared" si="80"/>
        <v>0</v>
      </c>
      <c r="AP78" s="119">
        <f t="shared" si="80"/>
        <v>0</v>
      </c>
      <c r="AQ78" s="119">
        <f t="shared" si="80"/>
        <v>0</v>
      </c>
      <c r="AR78" s="119">
        <f t="shared" si="80"/>
        <v>0</v>
      </c>
      <c r="AS78" s="119">
        <f t="shared" si="80"/>
        <v>0</v>
      </c>
      <c r="AT78" s="119">
        <f t="shared" si="80"/>
        <v>0</v>
      </c>
    </row>
    <row r="79" ht="15.75" customHeight="1">
      <c r="A79" s="2"/>
      <c r="B79" s="147" t="str">
        <f>IF(ISTEXT("ET-"&amp;VLOOKUP(A79,'Chart of Accounts'!$B$5:$C$54,2,FALSE)),"ET-"&amp;VLOOKUP(A79,'Chart of Accounts'!$B$5:$C$54,2,FALSE),"")</f>
        <v/>
      </c>
      <c r="C79" s="145"/>
      <c r="D79" s="145"/>
      <c r="E79" s="145"/>
      <c r="F79" s="145"/>
      <c r="G79" s="145"/>
      <c r="H79" s="145"/>
      <c r="I79" s="145"/>
      <c r="J79" s="145"/>
      <c r="K79" s="145"/>
      <c r="L79" s="145"/>
      <c r="M79" s="145"/>
      <c r="N79" s="145"/>
      <c r="O79" s="132">
        <f t="shared" si="71"/>
        <v>0</v>
      </c>
      <c r="P79" s="119"/>
      <c r="Q79" s="119"/>
      <c r="R79" s="119"/>
      <c r="S79" s="119"/>
      <c r="T79" s="119"/>
      <c r="U79" s="119"/>
      <c r="V79" s="119"/>
      <c r="W79" s="119"/>
      <c r="X79" s="119"/>
      <c r="Y79" s="119"/>
      <c r="Z79" s="119"/>
      <c r="AA79" s="119" t="s">
        <v>143</v>
      </c>
      <c r="AB79" s="119" t="str">
        <f t="shared" si="73"/>
        <v/>
      </c>
      <c r="AC79" s="119">
        <v>706.0</v>
      </c>
      <c r="AD79" s="119" t="str">
        <f t="shared" si="74"/>
        <v>006</v>
      </c>
      <c r="AE79" s="119"/>
      <c r="AF79" s="119"/>
      <c r="AG79" s="119">
        <v>110.0</v>
      </c>
      <c r="AH79" s="119" t="str">
        <f>Summary!$B$2</f>
        <v>USD</v>
      </c>
      <c r="AI79" s="119">
        <f t="shared" ref="AI79:AT79" si="81">IF(C78="",0,C78)</f>
        <v>0</v>
      </c>
      <c r="AJ79" s="119">
        <f t="shared" si="81"/>
        <v>0</v>
      </c>
      <c r="AK79" s="119">
        <f t="shared" si="81"/>
        <v>0</v>
      </c>
      <c r="AL79" s="119">
        <f t="shared" si="81"/>
        <v>0</v>
      </c>
      <c r="AM79" s="119">
        <f t="shared" si="81"/>
        <v>0</v>
      </c>
      <c r="AN79" s="119">
        <f t="shared" si="81"/>
        <v>0</v>
      </c>
      <c r="AO79" s="119">
        <f t="shared" si="81"/>
        <v>0</v>
      </c>
      <c r="AP79" s="119">
        <f t="shared" si="81"/>
        <v>0</v>
      </c>
      <c r="AQ79" s="119">
        <f t="shared" si="81"/>
        <v>0</v>
      </c>
      <c r="AR79" s="119">
        <f t="shared" si="81"/>
        <v>0</v>
      </c>
      <c r="AS79" s="119">
        <f t="shared" si="81"/>
        <v>0</v>
      </c>
      <c r="AT79" s="119">
        <f t="shared" si="81"/>
        <v>0</v>
      </c>
    </row>
    <row r="80" ht="15.75" customHeight="1">
      <c r="A80" s="150" t="s">
        <v>285</v>
      </c>
      <c r="B80" s="135"/>
      <c r="C80" s="154">
        <f t="shared" ref="C80:O80" si="82">SUM(C71:C79)</f>
        <v>299</v>
      </c>
      <c r="D80" s="154">
        <f t="shared" si="82"/>
        <v>0</v>
      </c>
      <c r="E80" s="154">
        <f t="shared" si="82"/>
        <v>0</v>
      </c>
      <c r="F80" s="154">
        <f t="shared" si="82"/>
        <v>0</v>
      </c>
      <c r="G80" s="154">
        <f t="shared" si="82"/>
        <v>0</v>
      </c>
      <c r="H80" s="154">
        <f t="shared" si="82"/>
        <v>0</v>
      </c>
      <c r="I80" s="154">
        <f t="shared" si="82"/>
        <v>1300</v>
      </c>
      <c r="J80" s="154">
        <f t="shared" si="82"/>
        <v>0</v>
      </c>
      <c r="K80" s="154">
        <f t="shared" si="82"/>
        <v>0</v>
      </c>
      <c r="L80" s="154">
        <f t="shared" si="82"/>
        <v>0</v>
      </c>
      <c r="M80" s="154">
        <f t="shared" si="82"/>
        <v>0</v>
      </c>
      <c r="N80" s="154">
        <f t="shared" si="82"/>
        <v>0</v>
      </c>
      <c r="O80" s="154">
        <f t="shared" si="82"/>
        <v>1599</v>
      </c>
      <c r="P80" s="119"/>
      <c r="Q80" s="119"/>
      <c r="R80" s="119"/>
      <c r="S80" s="119"/>
      <c r="T80" s="119"/>
      <c r="U80" s="119"/>
      <c r="V80" s="119"/>
      <c r="W80" s="119"/>
      <c r="X80" s="119"/>
      <c r="Y80" s="119"/>
      <c r="Z80" s="119"/>
      <c r="AA80" s="119" t="s">
        <v>143</v>
      </c>
      <c r="AB80" s="119" t="str">
        <f t="shared" si="73"/>
        <v/>
      </c>
      <c r="AC80" s="119">
        <v>706.0</v>
      </c>
      <c r="AD80" s="119" t="str">
        <f t="shared" si="74"/>
        <v>006</v>
      </c>
      <c r="AE80" s="119"/>
      <c r="AF80" s="119"/>
      <c r="AG80" s="119">
        <v>110.0</v>
      </c>
      <c r="AH80" s="119" t="str">
        <f>Summary!$B$2</f>
        <v>USD</v>
      </c>
      <c r="AI80" s="119">
        <f t="shared" ref="AI80:AT80" si="83">IF(C79="",0,C79)</f>
        <v>0</v>
      </c>
      <c r="AJ80" s="119">
        <f t="shared" si="83"/>
        <v>0</v>
      </c>
      <c r="AK80" s="119">
        <f t="shared" si="83"/>
        <v>0</v>
      </c>
      <c r="AL80" s="119">
        <f t="shared" si="83"/>
        <v>0</v>
      </c>
      <c r="AM80" s="119">
        <f t="shared" si="83"/>
        <v>0</v>
      </c>
      <c r="AN80" s="119">
        <f t="shared" si="83"/>
        <v>0</v>
      </c>
      <c r="AO80" s="119">
        <f t="shared" si="83"/>
        <v>0</v>
      </c>
      <c r="AP80" s="119">
        <f t="shared" si="83"/>
        <v>0</v>
      </c>
      <c r="AQ80" s="119">
        <f t="shared" si="83"/>
        <v>0</v>
      </c>
      <c r="AR80" s="119">
        <f t="shared" si="83"/>
        <v>0</v>
      </c>
      <c r="AS80" s="119">
        <f t="shared" si="83"/>
        <v>0</v>
      </c>
      <c r="AT80" s="119">
        <f t="shared" si="83"/>
        <v>0</v>
      </c>
    </row>
    <row r="81" ht="15.75" customHeight="1">
      <c r="A81" s="135"/>
      <c r="B81" s="147"/>
      <c r="C81" s="175"/>
      <c r="D81" s="175"/>
      <c r="E81" s="175"/>
      <c r="F81" s="175"/>
      <c r="G81" s="175"/>
      <c r="H81" s="175"/>
      <c r="I81" s="175"/>
      <c r="J81" s="175"/>
      <c r="K81" s="175"/>
      <c r="L81" s="175"/>
      <c r="M81" s="175"/>
      <c r="N81" s="175"/>
      <c r="O81" s="175"/>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50" t="s">
        <v>286</v>
      </c>
      <c r="B82" s="147"/>
      <c r="C82" s="132"/>
      <c r="D82" s="132"/>
      <c r="E82" s="132"/>
      <c r="F82" s="132"/>
      <c r="G82" s="132"/>
      <c r="H82" s="132"/>
      <c r="I82" s="132"/>
      <c r="J82" s="132"/>
      <c r="K82" s="132"/>
      <c r="L82" s="132"/>
      <c r="M82" s="132"/>
      <c r="N82" s="132"/>
      <c r="O82" s="132"/>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35">
        <v>7004.0</v>
      </c>
      <c r="B83" s="147" t="str">
        <f>IF(ISTEXT("ET-"&amp;VLOOKUP(A83,'Chart of Accounts'!$B$5:$C$50,2,FALSE)),"ET-"&amp;VLOOKUP(A83,'Chart of Accounts'!$B$5:$C$50,2,FALSE),"")</f>
        <v>ET-Badges &amp; Pins</v>
      </c>
      <c r="C83" s="145"/>
      <c r="D83" s="145"/>
      <c r="E83" s="145"/>
      <c r="F83" s="145"/>
      <c r="G83" s="145"/>
      <c r="H83" s="145"/>
      <c r="I83" s="145"/>
      <c r="J83" s="145"/>
      <c r="K83" s="145"/>
      <c r="L83" s="145"/>
      <c r="M83" s="145"/>
      <c r="N83" s="145"/>
      <c r="O83" s="132">
        <f t="shared" ref="O83:O91" si="84">SUM(C83:N83)</f>
        <v>0</v>
      </c>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35">
        <v>7006.0</v>
      </c>
      <c r="B84" s="147" t="str">
        <f>IF(ISTEXT("ET-"&amp;VLOOKUP(A84,'Chart of Accounts'!$B$5:$C$50,2,FALSE)),"ET-"&amp;VLOOKUP(A84,'Chart of Accounts'!$B$5:$C$50,2,FALSE),"")</f>
        <v>ET-Educational Materials</v>
      </c>
      <c r="C84" s="145"/>
      <c r="D84" s="145"/>
      <c r="E84" s="145"/>
      <c r="F84" s="145"/>
      <c r="G84" s="145"/>
      <c r="H84" s="145"/>
      <c r="I84" s="145"/>
      <c r="J84" s="145"/>
      <c r="K84" s="145"/>
      <c r="L84" s="145"/>
      <c r="M84" s="145"/>
      <c r="N84" s="145"/>
      <c r="O84" s="132">
        <f t="shared" si="84"/>
        <v>0</v>
      </c>
      <c r="P84" s="119"/>
      <c r="Q84" s="119"/>
      <c r="R84" s="119"/>
      <c r="S84" s="119"/>
      <c r="T84" s="119"/>
      <c r="U84" s="119"/>
      <c r="V84" s="119"/>
      <c r="W84" s="119"/>
      <c r="X84" s="119"/>
      <c r="Y84" s="119"/>
      <c r="Z84" s="119"/>
      <c r="AA84" s="119" t="s">
        <v>143</v>
      </c>
      <c r="AB84" s="119" t="str">
        <f t="shared" ref="AB84:AB92" si="86">IF(A83="","",A83&amp;"-000000")</f>
        <v>7004-000000</v>
      </c>
      <c r="AC84" s="119">
        <v>705.0</v>
      </c>
      <c r="AD84" s="119" t="str">
        <f t="shared" ref="AD84:AD92" si="87">IF(LEN($O$1)=3,$O$1,IF(LEN($O$1)=2,0&amp;$O$1,IF(LEN($O$1)=1,0&amp;0&amp;$O$1,"ERROR")))</f>
        <v>006</v>
      </c>
      <c r="AE84" s="119"/>
      <c r="AF84" s="119"/>
      <c r="AG84" s="119">
        <v>110.0</v>
      </c>
      <c r="AH84" s="119" t="str">
        <f>Summary!$B$2</f>
        <v>USD</v>
      </c>
      <c r="AI84" s="119">
        <f t="shared" ref="AI84:AT84" si="85">IF(C83="",0,C83)</f>
        <v>0</v>
      </c>
      <c r="AJ84" s="119">
        <f t="shared" si="85"/>
        <v>0</v>
      </c>
      <c r="AK84" s="119">
        <f t="shared" si="85"/>
        <v>0</v>
      </c>
      <c r="AL84" s="119">
        <f t="shared" si="85"/>
        <v>0</v>
      </c>
      <c r="AM84" s="119">
        <f t="shared" si="85"/>
        <v>0</v>
      </c>
      <c r="AN84" s="119">
        <f t="shared" si="85"/>
        <v>0</v>
      </c>
      <c r="AO84" s="119">
        <f t="shared" si="85"/>
        <v>0</v>
      </c>
      <c r="AP84" s="119">
        <f t="shared" si="85"/>
        <v>0</v>
      </c>
      <c r="AQ84" s="119">
        <f t="shared" si="85"/>
        <v>0</v>
      </c>
      <c r="AR84" s="119">
        <f t="shared" si="85"/>
        <v>0</v>
      </c>
      <c r="AS84" s="119">
        <f t="shared" si="85"/>
        <v>0</v>
      </c>
      <c r="AT84" s="119">
        <f t="shared" si="85"/>
        <v>0</v>
      </c>
    </row>
    <row r="85" ht="15.75" customHeight="1">
      <c r="A85" s="135">
        <v>7010.0</v>
      </c>
      <c r="B85" s="147" t="str">
        <f>IF(ISTEXT("ET-"&amp;VLOOKUP(A85,'Chart of Accounts'!$B$5:$C$50,2,FALSE)),"ET-"&amp;VLOOKUP(A85,'Chart of Accounts'!$B$5:$C$50,2,FALSE),"")</f>
        <v>ET-Awards Expense (Trophies, Plaques, Ribbons &amp; Certificates)</v>
      </c>
      <c r="C85" s="145"/>
      <c r="D85" s="145"/>
      <c r="E85" s="145"/>
      <c r="F85" s="145"/>
      <c r="G85" s="145"/>
      <c r="H85" s="145"/>
      <c r="I85" s="145"/>
      <c r="J85" s="145"/>
      <c r="K85" s="145"/>
      <c r="L85" s="145"/>
      <c r="M85" s="145"/>
      <c r="N85" s="145"/>
      <c r="O85" s="132">
        <f t="shared" si="84"/>
        <v>0</v>
      </c>
      <c r="P85" s="119"/>
      <c r="Q85" s="119"/>
      <c r="R85" s="119"/>
      <c r="S85" s="119"/>
      <c r="T85" s="119"/>
      <c r="U85" s="119"/>
      <c r="V85" s="119"/>
      <c r="W85" s="119"/>
      <c r="X85" s="119"/>
      <c r="Y85" s="119"/>
      <c r="Z85" s="119"/>
      <c r="AA85" s="119" t="s">
        <v>143</v>
      </c>
      <c r="AB85" s="119" t="str">
        <f t="shared" si="86"/>
        <v>7006-000000</v>
      </c>
      <c r="AC85" s="119">
        <v>705.0</v>
      </c>
      <c r="AD85" s="119" t="str">
        <f t="shared" si="87"/>
        <v>006</v>
      </c>
      <c r="AE85" s="119"/>
      <c r="AF85" s="119"/>
      <c r="AG85" s="119">
        <v>110.0</v>
      </c>
      <c r="AH85" s="119" t="str">
        <f>Summary!$B$2</f>
        <v>USD</v>
      </c>
      <c r="AI85" s="119">
        <f t="shared" ref="AI85:AT85" si="88">IF(C84="",0,C84)</f>
        <v>0</v>
      </c>
      <c r="AJ85" s="119">
        <f t="shared" si="88"/>
        <v>0</v>
      </c>
      <c r="AK85" s="119">
        <f t="shared" si="88"/>
        <v>0</v>
      </c>
      <c r="AL85" s="119">
        <f t="shared" si="88"/>
        <v>0</v>
      </c>
      <c r="AM85" s="119">
        <f t="shared" si="88"/>
        <v>0</v>
      </c>
      <c r="AN85" s="119">
        <f t="shared" si="88"/>
        <v>0</v>
      </c>
      <c r="AO85" s="119">
        <f t="shared" si="88"/>
        <v>0</v>
      </c>
      <c r="AP85" s="119">
        <f t="shared" si="88"/>
        <v>0</v>
      </c>
      <c r="AQ85" s="119">
        <f t="shared" si="88"/>
        <v>0</v>
      </c>
      <c r="AR85" s="119">
        <f t="shared" si="88"/>
        <v>0</v>
      </c>
      <c r="AS85" s="119">
        <f t="shared" si="88"/>
        <v>0</v>
      </c>
      <c r="AT85" s="119">
        <f t="shared" si="88"/>
        <v>0</v>
      </c>
    </row>
    <row r="86" ht="15.75" customHeight="1">
      <c r="A86" s="135">
        <v>7082.0</v>
      </c>
      <c r="B86" s="147" t="str">
        <f>IF(ISTEXT("ET-"&amp;VLOOKUP(A86,'Chart of Accounts'!$B$5:$C$50,2,FALSE)),"ET-"&amp;VLOOKUP(A86,'Chart of Accounts'!$B$5:$C$50,2,FALSE),"")</f>
        <v>ET-Incentives</v>
      </c>
      <c r="C86" s="145"/>
      <c r="D86" s="145"/>
      <c r="E86" s="145"/>
      <c r="F86" s="145"/>
      <c r="G86" s="145"/>
      <c r="H86" s="145"/>
      <c r="I86" s="145"/>
      <c r="J86" s="145"/>
      <c r="K86" s="145"/>
      <c r="L86" s="145"/>
      <c r="M86" s="145"/>
      <c r="N86" s="145"/>
      <c r="O86" s="132">
        <f t="shared" si="84"/>
        <v>0</v>
      </c>
      <c r="P86" s="119"/>
      <c r="Q86" s="119"/>
      <c r="R86" s="119"/>
      <c r="S86" s="119"/>
      <c r="T86" s="119"/>
      <c r="U86" s="119"/>
      <c r="V86" s="119"/>
      <c r="W86" s="119"/>
      <c r="X86" s="119"/>
      <c r="Y86" s="119"/>
      <c r="Z86" s="119"/>
      <c r="AA86" s="119" t="s">
        <v>143</v>
      </c>
      <c r="AB86" s="119" t="str">
        <f t="shared" si="86"/>
        <v>7010-000000</v>
      </c>
      <c r="AC86" s="119">
        <v>705.0</v>
      </c>
      <c r="AD86" s="119" t="str">
        <f t="shared" si="87"/>
        <v>006</v>
      </c>
      <c r="AE86" s="119"/>
      <c r="AF86" s="119"/>
      <c r="AG86" s="119">
        <v>110.0</v>
      </c>
      <c r="AH86" s="119" t="str">
        <f>Summary!$B$2</f>
        <v>USD</v>
      </c>
      <c r="AI86" s="119">
        <f t="shared" ref="AI86:AT86" si="89">IF(C85="",0,C85)</f>
        <v>0</v>
      </c>
      <c r="AJ86" s="119">
        <f t="shared" si="89"/>
        <v>0</v>
      </c>
      <c r="AK86" s="119">
        <f t="shared" si="89"/>
        <v>0</v>
      </c>
      <c r="AL86" s="119">
        <f t="shared" si="89"/>
        <v>0</v>
      </c>
      <c r="AM86" s="119">
        <f t="shared" si="89"/>
        <v>0</v>
      </c>
      <c r="AN86" s="119">
        <f t="shared" si="89"/>
        <v>0</v>
      </c>
      <c r="AO86" s="119">
        <f t="shared" si="89"/>
        <v>0</v>
      </c>
      <c r="AP86" s="119">
        <f t="shared" si="89"/>
        <v>0</v>
      </c>
      <c r="AQ86" s="119">
        <f t="shared" si="89"/>
        <v>0</v>
      </c>
      <c r="AR86" s="119">
        <f t="shared" si="89"/>
        <v>0</v>
      </c>
      <c r="AS86" s="119">
        <f t="shared" si="89"/>
        <v>0</v>
      </c>
      <c r="AT86" s="119">
        <f t="shared" si="89"/>
        <v>0</v>
      </c>
    </row>
    <row r="87" ht="15.75" customHeight="1">
      <c r="A87" s="135">
        <v>7086.0</v>
      </c>
      <c r="B87" s="147" t="str">
        <f>IF(ISTEXT("ET-"&amp;VLOOKUP(A87,'Chart of Accounts'!$B$5:$C$50,2,FALSE)),"ET-"&amp;VLOOKUP(A87,'Chart of Accounts'!$B$5:$C$50,2,FALSE),"")</f>
        <v>ET-Miscellaneous Expenses</v>
      </c>
      <c r="C87" s="145">
        <v>15.0</v>
      </c>
      <c r="D87" s="145">
        <v>20.0</v>
      </c>
      <c r="E87" s="145">
        <v>20.0</v>
      </c>
      <c r="F87" s="145">
        <v>20.0</v>
      </c>
      <c r="G87" s="145">
        <v>20.0</v>
      </c>
      <c r="H87" s="145">
        <v>20.0</v>
      </c>
      <c r="I87" s="145">
        <v>20.0</v>
      </c>
      <c r="J87" s="145">
        <v>20.0</v>
      </c>
      <c r="K87" s="145">
        <v>20.0</v>
      </c>
      <c r="L87" s="145">
        <v>20.0</v>
      </c>
      <c r="M87" s="145">
        <v>20.0</v>
      </c>
      <c r="N87" s="145">
        <v>20.0</v>
      </c>
      <c r="O87" s="132">
        <f t="shared" si="84"/>
        <v>235</v>
      </c>
      <c r="P87" s="119"/>
      <c r="Q87" s="119"/>
      <c r="R87" s="119"/>
      <c r="S87" s="119"/>
      <c r="T87" s="119"/>
      <c r="U87" s="119"/>
      <c r="V87" s="119"/>
      <c r="W87" s="119"/>
      <c r="X87" s="119"/>
      <c r="Y87" s="119"/>
      <c r="Z87" s="119"/>
      <c r="AA87" s="119" t="s">
        <v>143</v>
      </c>
      <c r="AB87" s="119" t="str">
        <f t="shared" si="86"/>
        <v>7082-000000</v>
      </c>
      <c r="AC87" s="119">
        <v>705.0</v>
      </c>
      <c r="AD87" s="119" t="str">
        <f t="shared" si="87"/>
        <v>006</v>
      </c>
      <c r="AE87" s="119"/>
      <c r="AF87" s="119"/>
      <c r="AG87" s="119">
        <v>110.0</v>
      </c>
      <c r="AH87" s="119" t="str">
        <f>Summary!$B$2</f>
        <v>USD</v>
      </c>
      <c r="AI87" s="119">
        <f t="shared" ref="AI87:AT87" si="90">IF(C86="",0,C86)</f>
        <v>0</v>
      </c>
      <c r="AJ87" s="119">
        <f t="shared" si="90"/>
        <v>0</v>
      </c>
      <c r="AK87" s="119">
        <f t="shared" si="90"/>
        <v>0</v>
      </c>
      <c r="AL87" s="119">
        <f t="shared" si="90"/>
        <v>0</v>
      </c>
      <c r="AM87" s="119">
        <f t="shared" si="90"/>
        <v>0</v>
      </c>
      <c r="AN87" s="119">
        <f t="shared" si="90"/>
        <v>0</v>
      </c>
      <c r="AO87" s="119">
        <f t="shared" si="90"/>
        <v>0</v>
      </c>
      <c r="AP87" s="119">
        <f t="shared" si="90"/>
        <v>0</v>
      </c>
      <c r="AQ87" s="119">
        <f t="shared" si="90"/>
        <v>0</v>
      </c>
      <c r="AR87" s="119">
        <f t="shared" si="90"/>
        <v>0</v>
      </c>
      <c r="AS87" s="119">
        <f t="shared" si="90"/>
        <v>0</v>
      </c>
      <c r="AT87" s="119">
        <f t="shared" si="90"/>
        <v>0</v>
      </c>
    </row>
    <row r="88" ht="15.75" customHeight="1">
      <c r="A88" s="2"/>
      <c r="B88" s="147" t="str">
        <f>IF(ISTEXT("ET-"&amp;VLOOKUP(A88,'Chart of Accounts'!$B$5:$C$54,2,FALSE)),"ET-"&amp;VLOOKUP(A88,'Chart of Accounts'!$B$5:$C$54,2,FALSE),"")</f>
        <v/>
      </c>
      <c r="C88" s="145"/>
      <c r="D88" s="145"/>
      <c r="E88" s="145"/>
      <c r="F88" s="145"/>
      <c r="G88" s="145"/>
      <c r="H88" s="145"/>
      <c r="I88" s="145"/>
      <c r="J88" s="145"/>
      <c r="K88" s="145"/>
      <c r="L88" s="145"/>
      <c r="M88" s="145"/>
      <c r="N88" s="145"/>
      <c r="O88" s="132">
        <f t="shared" si="84"/>
        <v>0</v>
      </c>
      <c r="P88" s="119"/>
      <c r="Q88" s="119"/>
      <c r="R88" s="119"/>
      <c r="S88" s="119"/>
      <c r="T88" s="119"/>
      <c r="U88" s="119"/>
      <c r="V88" s="119"/>
      <c r="W88" s="119"/>
      <c r="X88" s="119"/>
      <c r="Y88" s="119"/>
      <c r="Z88" s="119"/>
      <c r="AA88" s="119" t="s">
        <v>143</v>
      </c>
      <c r="AB88" s="119" t="str">
        <f t="shared" si="86"/>
        <v>7086-000000</v>
      </c>
      <c r="AC88" s="119">
        <v>705.0</v>
      </c>
      <c r="AD88" s="119" t="str">
        <f t="shared" si="87"/>
        <v>006</v>
      </c>
      <c r="AE88" s="119"/>
      <c r="AF88" s="119"/>
      <c r="AG88" s="119">
        <v>110.0</v>
      </c>
      <c r="AH88" s="119" t="str">
        <f>Summary!$B$2</f>
        <v>USD</v>
      </c>
      <c r="AI88" s="129">
        <f t="shared" ref="AI88:AT88" si="91">IF(C87="",0,C87)</f>
        <v>15</v>
      </c>
      <c r="AJ88" s="129">
        <f t="shared" si="91"/>
        <v>20</v>
      </c>
      <c r="AK88" s="129">
        <f t="shared" si="91"/>
        <v>20</v>
      </c>
      <c r="AL88" s="129">
        <f t="shared" si="91"/>
        <v>20</v>
      </c>
      <c r="AM88" s="129">
        <f t="shared" si="91"/>
        <v>20</v>
      </c>
      <c r="AN88" s="129">
        <f t="shared" si="91"/>
        <v>20</v>
      </c>
      <c r="AO88" s="129">
        <f t="shared" si="91"/>
        <v>20</v>
      </c>
      <c r="AP88" s="129">
        <f t="shared" si="91"/>
        <v>20</v>
      </c>
      <c r="AQ88" s="129">
        <f t="shared" si="91"/>
        <v>20</v>
      </c>
      <c r="AR88" s="129">
        <f t="shared" si="91"/>
        <v>20</v>
      </c>
      <c r="AS88" s="129">
        <f t="shared" si="91"/>
        <v>20</v>
      </c>
      <c r="AT88" s="129">
        <f t="shared" si="91"/>
        <v>20</v>
      </c>
    </row>
    <row r="89" ht="15.75" customHeight="1">
      <c r="A89" s="2"/>
      <c r="B89" s="147" t="str">
        <f>IF(ISTEXT("ET-"&amp;VLOOKUP(A89,'Chart of Accounts'!$B$5:$C$54,2,FALSE)),"ET-"&amp;VLOOKUP(A89,'Chart of Accounts'!$B$5:$C$54,2,FALSE),"")</f>
        <v/>
      </c>
      <c r="C89" s="145"/>
      <c r="D89" s="145"/>
      <c r="E89" s="145"/>
      <c r="F89" s="145"/>
      <c r="G89" s="145"/>
      <c r="H89" s="145"/>
      <c r="I89" s="145"/>
      <c r="J89" s="145"/>
      <c r="K89" s="145"/>
      <c r="L89" s="145"/>
      <c r="M89" s="145"/>
      <c r="N89" s="145"/>
      <c r="O89" s="132">
        <f t="shared" si="84"/>
        <v>0</v>
      </c>
      <c r="P89" s="119"/>
      <c r="Q89" s="119"/>
      <c r="R89" s="119"/>
      <c r="S89" s="119"/>
      <c r="T89" s="119"/>
      <c r="U89" s="119"/>
      <c r="V89" s="119"/>
      <c r="W89" s="119"/>
      <c r="X89" s="119"/>
      <c r="Y89" s="119"/>
      <c r="Z89" s="119"/>
      <c r="AA89" s="119" t="s">
        <v>143</v>
      </c>
      <c r="AB89" s="119" t="str">
        <f t="shared" si="86"/>
        <v/>
      </c>
      <c r="AC89" s="119">
        <v>705.0</v>
      </c>
      <c r="AD89" s="119" t="str">
        <f t="shared" si="87"/>
        <v>006</v>
      </c>
      <c r="AE89" s="119"/>
      <c r="AF89" s="119"/>
      <c r="AG89" s="119">
        <v>110.0</v>
      </c>
      <c r="AH89" s="119" t="str">
        <f>Summary!$B$2</f>
        <v>USD</v>
      </c>
      <c r="AI89" s="119">
        <f t="shared" ref="AI89:AT89" si="92">IF(C88="",0,C88)</f>
        <v>0</v>
      </c>
      <c r="AJ89" s="119">
        <f t="shared" si="92"/>
        <v>0</v>
      </c>
      <c r="AK89" s="119">
        <f t="shared" si="92"/>
        <v>0</v>
      </c>
      <c r="AL89" s="119">
        <f t="shared" si="92"/>
        <v>0</v>
      </c>
      <c r="AM89" s="119">
        <f t="shared" si="92"/>
        <v>0</v>
      </c>
      <c r="AN89" s="119">
        <f t="shared" si="92"/>
        <v>0</v>
      </c>
      <c r="AO89" s="119">
        <f t="shared" si="92"/>
        <v>0</v>
      </c>
      <c r="AP89" s="119">
        <f t="shared" si="92"/>
        <v>0</v>
      </c>
      <c r="AQ89" s="119">
        <f t="shared" si="92"/>
        <v>0</v>
      </c>
      <c r="AR89" s="119">
        <f t="shared" si="92"/>
        <v>0</v>
      </c>
      <c r="AS89" s="119">
        <f t="shared" si="92"/>
        <v>0</v>
      </c>
      <c r="AT89" s="119">
        <f t="shared" si="92"/>
        <v>0</v>
      </c>
    </row>
    <row r="90" ht="15.75" customHeight="1">
      <c r="A90" s="2"/>
      <c r="B90" s="147" t="str">
        <f>IF(ISTEXT("ET-"&amp;VLOOKUP(A90,'Chart of Accounts'!$B$5:$C$54,2,FALSE)),"ET-"&amp;VLOOKUP(A90,'Chart of Accounts'!$B$5:$C$54,2,FALSE),"")</f>
        <v/>
      </c>
      <c r="C90" s="145"/>
      <c r="D90" s="145"/>
      <c r="E90" s="145"/>
      <c r="F90" s="145"/>
      <c r="G90" s="145"/>
      <c r="H90" s="145"/>
      <c r="I90" s="145"/>
      <c r="J90" s="145"/>
      <c r="K90" s="145"/>
      <c r="L90" s="145"/>
      <c r="M90" s="145"/>
      <c r="N90" s="145"/>
      <c r="O90" s="132">
        <f t="shared" si="84"/>
        <v>0</v>
      </c>
      <c r="P90" s="119"/>
      <c r="Q90" s="119"/>
      <c r="R90" s="119"/>
      <c r="S90" s="119"/>
      <c r="T90" s="119"/>
      <c r="U90" s="119"/>
      <c r="V90" s="119"/>
      <c r="W90" s="119"/>
      <c r="X90" s="119"/>
      <c r="Y90" s="119"/>
      <c r="Z90" s="119"/>
      <c r="AA90" s="119" t="s">
        <v>143</v>
      </c>
      <c r="AB90" s="119" t="str">
        <f t="shared" si="86"/>
        <v/>
      </c>
      <c r="AC90" s="119">
        <v>705.0</v>
      </c>
      <c r="AD90" s="119" t="str">
        <f t="shared" si="87"/>
        <v>006</v>
      </c>
      <c r="AE90" s="119"/>
      <c r="AF90" s="119"/>
      <c r="AG90" s="119">
        <v>110.0</v>
      </c>
      <c r="AH90" s="119" t="str">
        <f>Summary!$B$2</f>
        <v>USD</v>
      </c>
      <c r="AI90" s="119">
        <f t="shared" ref="AI90:AT90" si="93">IF(C89="",0,C89)</f>
        <v>0</v>
      </c>
      <c r="AJ90" s="119">
        <f t="shared" si="93"/>
        <v>0</v>
      </c>
      <c r="AK90" s="119">
        <f t="shared" si="93"/>
        <v>0</v>
      </c>
      <c r="AL90" s="119">
        <f t="shared" si="93"/>
        <v>0</v>
      </c>
      <c r="AM90" s="119">
        <f t="shared" si="93"/>
        <v>0</v>
      </c>
      <c r="AN90" s="119">
        <f t="shared" si="93"/>
        <v>0</v>
      </c>
      <c r="AO90" s="119">
        <f t="shared" si="93"/>
        <v>0</v>
      </c>
      <c r="AP90" s="119">
        <f t="shared" si="93"/>
        <v>0</v>
      </c>
      <c r="AQ90" s="119">
        <f t="shared" si="93"/>
        <v>0</v>
      </c>
      <c r="AR90" s="119">
        <f t="shared" si="93"/>
        <v>0</v>
      </c>
      <c r="AS90" s="119">
        <f t="shared" si="93"/>
        <v>0</v>
      </c>
      <c r="AT90" s="119">
        <f t="shared" si="93"/>
        <v>0</v>
      </c>
    </row>
    <row r="91" ht="15.75" customHeight="1">
      <c r="A91" s="2"/>
      <c r="B91" s="147" t="str">
        <f>IF(ISTEXT("ET-"&amp;VLOOKUP(A91,'Chart of Accounts'!$B$5:$C$54,2,FALSE)),"ET-"&amp;VLOOKUP(A91,'Chart of Accounts'!$B$5:$C$54,2,FALSE),"")</f>
        <v/>
      </c>
      <c r="C91" s="145"/>
      <c r="D91" s="145"/>
      <c r="E91" s="145"/>
      <c r="F91" s="145"/>
      <c r="G91" s="145"/>
      <c r="H91" s="145"/>
      <c r="I91" s="145"/>
      <c r="J91" s="145"/>
      <c r="K91" s="145"/>
      <c r="L91" s="145"/>
      <c r="M91" s="145"/>
      <c r="N91" s="145"/>
      <c r="O91" s="132">
        <f t="shared" si="84"/>
        <v>0</v>
      </c>
      <c r="P91" s="119"/>
      <c r="Q91" s="119"/>
      <c r="R91" s="119"/>
      <c r="S91" s="119"/>
      <c r="T91" s="119"/>
      <c r="U91" s="119"/>
      <c r="V91" s="119"/>
      <c r="W91" s="119"/>
      <c r="X91" s="119"/>
      <c r="Y91" s="119"/>
      <c r="Z91" s="119"/>
      <c r="AA91" s="119" t="s">
        <v>143</v>
      </c>
      <c r="AB91" s="119" t="str">
        <f t="shared" si="86"/>
        <v/>
      </c>
      <c r="AC91" s="119">
        <v>705.0</v>
      </c>
      <c r="AD91" s="119" t="str">
        <f t="shared" si="87"/>
        <v>006</v>
      </c>
      <c r="AE91" s="119"/>
      <c r="AF91" s="119"/>
      <c r="AG91" s="119">
        <v>110.0</v>
      </c>
      <c r="AH91" s="119" t="str">
        <f>Summary!$B$2</f>
        <v>USD</v>
      </c>
      <c r="AI91" s="119">
        <f t="shared" ref="AI91:AT91" si="94">IF(C90="",0,C90)</f>
        <v>0</v>
      </c>
      <c r="AJ91" s="119">
        <f t="shared" si="94"/>
        <v>0</v>
      </c>
      <c r="AK91" s="119">
        <f t="shared" si="94"/>
        <v>0</v>
      </c>
      <c r="AL91" s="119">
        <f t="shared" si="94"/>
        <v>0</v>
      </c>
      <c r="AM91" s="119">
        <f t="shared" si="94"/>
        <v>0</v>
      </c>
      <c r="AN91" s="119">
        <f t="shared" si="94"/>
        <v>0</v>
      </c>
      <c r="AO91" s="119">
        <f t="shared" si="94"/>
        <v>0</v>
      </c>
      <c r="AP91" s="119">
        <f t="shared" si="94"/>
        <v>0</v>
      </c>
      <c r="AQ91" s="119">
        <f t="shared" si="94"/>
        <v>0</v>
      </c>
      <c r="AR91" s="119">
        <f t="shared" si="94"/>
        <v>0</v>
      </c>
      <c r="AS91" s="119">
        <f t="shared" si="94"/>
        <v>0</v>
      </c>
      <c r="AT91" s="119">
        <f t="shared" si="94"/>
        <v>0</v>
      </c>
    </row>
    <row r="92" ht="15.75" customHeight="1">
      <c r="A92" s="150" t="s">
        <v>287</v>
      </c>
      <c r="B92" s="135"/>
      <c r="C92" s="154">
        <f t="shared" ref="C92:O92" si="95">SUM(C83:C91)</f>
        <v>15</v>
      </c>
      <c r="D92" s="154">
        <f t="shared" si="95"/>
        <v>20</v>
      </c>
      <c r="E92" s="154">
        <f t="shared" si="95"/>
        <v>20</v>
      </c>
      <c r="F92" s="154">
        <f t="shared" si="95"/>
        <v>20</v>
      </c>
      <c r="G92" s="154">
        <f t="shared" si="95"/>
        <v>20</v>
      </c>
      <c r="H92" s="154">
        <f t="shared" si="95"/>
        <v>20</v>
      </c>
      <c r="I92" s="154">
        <f t="shared" si="95"/>
        <v>20</v>
      </c>
      <c r="J92" s="154">
        <f t="shared" si="95"/>
        <v>20</v>
      </c>
      <c r="K92" s="154">
        <f t="shared" si="95"/>
        <v>20</v>
      </c>
      <c r="L92" s="154">
        <f t="shared" si="95"/>
        <v>20</v>
      </c>
      <c r="M92" s="154">
        <f t="shared" si="95"/>
        <v>20</v>
      </c>
      <c r="N92" s="154">
        <f t="shared" si="95"/>
        <v>20</v>
      </c>
      <c r="O92" s="154">
        <f t="shared" si="95"/>
        <v>235</v>
      </c>
      <c r="P92" s="119"/>
      <c r="Q92" s="119"/>
      <c r="R92" s="119"/>
      <c r="S92" s="119"/>
      <c r="T92" s="119"/>
      <c r="U92" s="119"/>
      <c r="V92" s="119"/>
      <c r="W92" s="119"/>
      <c r="X92" s="119"/>
      <c r="Y92" s="119"/>
      <c r="Z92" s="119"/>
      <c r="AA92" s="119" t="s">
        <v>143</v>
      </c>
      <c r="AB92" s="119" t="str">
        <f t="shared" si="86"/>
        <v/>
      </c>
      <c r="AC92" s="119">
        <v>705.0</v>
      </c>
      <c r="AD92" s="119" t="str">
        <f t="shared" si="87"/>
        <v>006</v>
      </c>
      <c r="AE92" s="119"/>
      <c r="AF92" s="119"/>
      <c r="AG92" s="119">
        <v>110.0</v>
      </c>
      <c r="AH92" s="119" t="str">
        <f>Summary!$B$2</f>
        <v>USD</v>
      </c>
      <c r="AI92" s="119">
        <f t="shared" ref="AI92:AT92" si="96">IF(C91="",0,C91)</f>
        <v>0</v>
      </c>
      <c r="AJ92" s="119">
        <f t="shared" si="96"/>
        <v>0</v>
      </c>
      <c r="AK92" s="119">
        <f t="shared" si="96"/>
        <v>0</v>
      </c>
      <c r="AL92" s="119">
        <f t="shared" si="96"/>
        <v>0</v>
      </c>
      <c r="AM92" s="119">
        <f t="shared" si="96"/>
        <v>0</v>
      </c>
      <c r="AN92" s="119">
        <f t="shared" si="96"/>
        <v>0</v>
      </c>
      <c r="AO92" s="119">
        <f t="shared" si="96"/>
        <v>0</v>
      </c>
      <c r="AP92" s="119">
        <f t="shared" si="96"/>
        <v>0</v>
      </c>
      <c r="AQ92" s="119">
        <f t="shared" si="96"/>
        <v>0</v>
      </c>
      <c r="AR92" s="119">
        <f t="shared" si="96"/>
        <v>0</v>
      </c>
      <c r="AS92" s="119">
        <f t="shared" si="96"/>
        <v>0</v>
      </c>
      <c r="AT92" s="119">
        <f t="shared" si="96"/>
        <v>0</v>
      </c>
    </row>
    <row r="93" ht="15.75" customHeight="1">
      <c r="A93" s="135"/>
      <c r="B93" s="135"/>
      <c r="C93" s="132"/>
      <c r="D93" s="132"/>
      <c r="E93" s="132"/>
      <c r="F93" s="132"/>
      <c r="G93" s="132"/>
      <c r="H93" s="132"/>
      <c r="I93" s="132"/>
      <c r="J93" s="132"/>
      <c r="K93" s="132"/>
      <c r="L93" s="132"/>
      <c r="M93" s="132"/>
      <c r="N93" s="132"/>
      <c r="O93" s="132"/>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35"/>
      <c r="B94" s="131" t="s">
        <v>288</v>
      </c>
      <c r="C94" s="154">
        <f t="shared" ref="C94:O94" si="97">SUM(C37,C48,C59,C68,C92,C80)</f>
        <v>314</v>
      </c>
      <c r="D94" s="154">
        <f t="shared" si="97"/>
        <v>20</v>
      </c>
      <c r="E94" s="154">
        <f t="shared" si="97"/>
        <v>620</v>
      </c>
      <c r="F94" s="154">
        <f t="shared" si="97"/>
        <v>170</v>
      </c>
      <c r="G94" s="154">
        <f t="shared" si="97"/>
        <v>170</v>
      </c>
      <c r="H94" s="154">
        <f t="shared" si="97"/>
        <v>170</v>
      </c>
      <c r="I94" s="154">
        <f t="shared" si="97"/>
        <v>1470</v>
      </c>
      <c r="J94" s="154">
        <f t="shared" si="97"/>
        <v>170</v>
      </c>
      <c r="K94" s="154">
        <f t="shared" si="97"/>
        <v>170</v>
      </c>
      <c r="L94" s="154">
        <f t="shared" si="97"/>
        <v>2720</v>
      </c>
      <c r="M94" s="154">
        <f t="shared" si="97"/>
        <v>120</v>
      </c>
      <c r="N94" s="154">
        <f t="shared" si="97"/>
        <v>120</v>
      </c>
      <c r="O94" s="154">
        <f t="shared" si="97"/>
        <v>6234</v>
      </c>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35"/>
      <c r="B95" s="135"/>
      <c r="C95" s="132"/>
      <c r="D95" s="132"/>
      <c r="E95" s="132"/>
      <c r="F95" s="132"/>
      <c r="G95" s="132"/>
      <c r="H95" s="132"/>
      <c r="I95" s="132"/>
      <c r="J95" s="132"/>
      <c r="K95" s="132"/>
      <c r="L95" s="132"/>
      <c r="M95" s="132"/>
      <c r="N95" s="132"/>
      <c r="O95" s="132"/>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55"/>
      <c r="B96" s="131" t="s">
        <v>289</v>
      </c>
      <c r="C96" s="144">
        <f t="shared" ref="C96:O96" si="98">C24-C94</f>
        <v>-314</v>
      </c>
      <c r="D96" s="144">
        <f t="shared" si="98"/>
        <v>-20</v>
      </c>
      <c r="E96" s="144">
        <f t="shared" si="98"/>
        <v>-620</v>
      </c>
      <c r="F96" s="144">
        <f t="shared" si="98"/>
        <v>-170</v>
      </c>
      <c r="G96" s="144">
        <f t="shared" si="98"/>
        <v>-170</v>
      </c>
      <c r="H96" s="144">
        <f t="shared" si="98"/>
        <v>-170</v>
      </c>
      <c r="I96" s="144">
        <f t="shared" si="98"/>
        <v>-1470</v>
      </c>
      <c r="J96" s="144">
        <f t="shared" si="98"/>
        <v>-170</v>
      </c>
      <c r="K96" s="144">
        <f t="shared" si="98"/>
        <v>-170</v>
      </c>
      <c r="L96" s="144">
        <f t="shared" si="98"/>
        <v>-2720</v>
      </c>
      <c r="M96" s="144">
        <f t="shared" si="98"/>
        <v>-120</v>
      </c>
      <c r="N96" s="144">
        <f t="shared" si="98"/>
        <v>-120</v>
      </c>
      <c r="O96" s="144">
        <f t="shared" si="98"/>
        <v>-6234</v>
      </c>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row>
    <row r="277"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row>
    <row r="278"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row>
    <row r="279"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row>
    <row r="280"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row>
    <row r="281"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row>
    <row r="282"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row>
    <row r="28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row>
    <row r="284"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row>
    <row r="285"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row>
    <row r="286"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row>
    <row r="287"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row>
    <row r="288"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row>
    <row r="289"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row>
    <row r="290"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row>
    <row r="291"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row>
    <row r="292"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row>
    <row r="29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row>
    <row r="294"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row>
    <row r="295"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row>
    <row r="296"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row>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33:A36 A44:A47 A55:A58 A64:A67 A76:A79 A88:A91">
      <formula1>$U$28:$U$57</formula1>
    </dataValidation>
    <dataValidation type="decimal" operator="greaterThanOrEqual" allowBlank="1" showErrorMessage="1" sqref="C9:N23 C28:N36 C40:N47 C51:N58 C62:N67 C71:N79 C83:N91">
      <formula1>0.0</formula1>
    </dataValidation>
  </dataValidations>
  <printOptions/>
  <pageMargins bottom="1.0" footer="0.0" header="0.0" left="0.75" right="0.75" top="1.0"/>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71"/>
    <col customWidth="1" min="16" max="17" width="9.14"/>
    <col customWidth="1" min="18" max="18" width="9.43"/>
    <col customWidth="1" hidden="1" min="19" max="26" width="9.14"/>
    <col customWidth="1" hidden="1" min="27" max="27" width="10.86"/>
    <col customWidth="1" hidden="1" min="28" max="28" width="15.71"/>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'Education and Training'!G3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290</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ht="20.25" customHeight="1">
      <c r="A9" s="135">
        <v>6010.0</v>
      </c>
      <c r="B9" s="147" t="str">
        <f>IF(ISTEXT("SC-"&amp;VLOOKUP(A9,'Chart of Accounts'!$B$5:$C$50,2,FALSE)),"SC-"&amp;VLOOKUP(A9,'Chart of Accounts'!$B$5:$C$50,2,FALSE),"")</f>
        <v>SC-Donation Revenue</v>
      </c>
      <c r="C9" s="145"/>
      <c r="D9" s="145"/>
      <c r="E9" s="145"/>
      <c r="F9" s="145"/>
      <c r="G9" s="145"/>
      <c r="H9" s="145"/>
      <c r="I9" s="145"/>
      <c r="J9" s="145"/>
      <c r="K9" s="145"/>
      <c r="L9" s="145"/>
      <c r="M9" s="145"/>
      <c r="N9" s="145"/>
      <c r="O9" s="132">
        <f t="shared" ref="O9:O14" si="2">SUM(C9:N9)</f>
        <v>0</v>
      </c>
      <c r="P9" s="119"/>
      <c r="Q9" s="119"/>
      <c r="R9" s="119"/>
      <c r="S9" s="119"/>
      <c r="T9" s="139" t="s">
        <v>148</v>
      </c>
      <c r="U9" s="119"/>
      <c r="V9" s="119"/>
      <c r="W9" s="119"/>
      <c r="X9" s="119"/>
      <c r="Y9" s="119"/>
      <c r="Z9" s="119"/>
      <c r="AA9" s="119" t="s">
        <v>143</v>
      </c>
      <c r="AB9" s="119" t="str">
        <f t="shared" ref="AB9:AB16" si="3">IF(A9="","",A9&amp;"-000000")</f>
        <v>6010-000000</v>
      </c>
      <c r="AC9" s="119">
        <v>800.0</v>
      </c>
      <c r="AD9" s="119" t="str">
        <f t="shared" ref="AD9:AD16" si="4">IF(LEN($O$1)=3,$O$1,IF(LEN($O$1)=2,0&amp;$O$1,IF(LEN($O$1)=1,0&amp;0&amp;$O$1,"ERROR")))</f>
        <v>006</v>
      </c>
      <c r="AE9" s="119"/>
      <c r="AF9" s="119"/>
      <c r="AG9" s="119">
        <v>110.0</v>
      </c>
      <c r="AH9" s="119" t="str">
        <f>Summary!$B$2</f>
        <v>USD</v>
      </c>
      <c r="AI9" s="119">
        <f t="shared" ref="AI9:AT9" si="1">IF(C9="",0,C9)</f>
        <v>0</v>
      </c>
      <c r="AJ9" s="119">
        <f t="shared" si="1"/>
        <v>0</v>
      </c>
      <c r="AK9" s="119">
        <f t="shared" si="1"/>
        <v>0</v>
      </c>
      <c r="AL9" s="119">
        <f t="shared" si="1"/>
        <v>0</v>
      </c>
      <c r="AM9" s="119">
        <f t="shared" si="1"/>
        <v>0</v>
      </c>
      <c r="AN9" s="119">
        <f t="shared" si="1"/>
        <v>0</v>
      </c>
      <c r="AO9" s="119">
        <f t="shared" si="1"/>
        <v>0</v>
      </c>
      <c r="AP9" s="119">
        <f t="shared" si="1"/>
        <v>0</v>
      </c>
      <c r="AQ9" s="119">
        <f t="shared" si="1"/>
        <v>0</v>
      </c>
      <c r="AR9" s="119">
        <f t="shared" si="1"/>
        <v>0</v>
      </c>
      <c r="AS9" s="119">
        <f t="shared" si="1"/>
        <v>0</v>
      </c>
      <c r="AT9" s="119">
        <f t="shared" si="1"/>
        <v>0</v>
      </c>
    </row>
    <row r="10">
      <c r="A10" s="135">
        <v>6015.0</v>
      </c>
      <c r="B10" s="147" t="str">
        <f>IF(ISTEXT("SC-"&amp;VLOOKUP(A10,'Chart of Accounts'!$B$5:$C$50,2,FALSE)),"SC-"&amp;VLOOKUP(A10,'Chart of Accounts'!$B$5:$C$50,2,FALSE),"")</f>
        <v>SC-Interest Income</v>
      </c>
      <c r="C10" s="145"/>
      <c r="D10" s="145"/>
      <c r="E10" s="145"/>
      <c r="F10" s="145"/>
      <c r="G10" s="145"/>
      <c r="H10" s="145"/>
      <c r="I10" s="145"/>
      <c r="J10" s="145"/>
      <c r="K10" s="145"/>
      <c r="L10" s="145"/>
      <c r="M10" s="145"/>
      <c r="N10" s="145"/>
      <c r="O10" s="132">
        <f t="shared" si="2"/>
        <v>0</v>
      </c>
      <c r="P10" s="119"/>
      <c r="Q10" s="119"/>
      <c r="R10" s="119"/>
      <c r="S10" s="119"/>
      <c r="T10" s="119" t="s">
        <v>151</v>
      </c>
      <c r="U10" s="119">
        <v>7004.0</v>
      </c>
      <c r="V10" s="119"/>
      <c r="W10" s="119"/>
      <c r="X10" s="119"/>
      <c r="Y10" s="119"/>
      <c r="Z10" s="119"/>
      <c r="AA10" s="119" t="s">
        <v>143</v>
      </c>
      <c r="AB10" s="119" t="str">
        <f t="shared" si="3"/>
        <v>6015-000000</v>
      </c>
      <c r="AC10" s="119">
        <v>800.0</v>
      </c>
      <c r="AD10" s="119" t="str">
        <f t="shared" si="4"/>
        <v>006</v>
      </c>
      <c r="AE10" s="119"/>
      <c r="AF10" s="119"/>
      <c r="AG10" s="119">
        <v>110.0</v>
      </c>
      <c r="AH10" s="119" t="str">
        <f>Summary!$B$2</f>
        <v>USD</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c r="A11" s="135">
        <v>6020.0</v>
      </c>
      <c r="B11" s="147" t="str">
        <f>IF(ISTEXT("SC-"&amp;VLOOKUP(A11,'Chart of Accounts'!$B$5:$C$50,2,FALSE)),"SC-"&amp;VLOOKUP(A11,'Chart of Accounts'!$B$5:$C$50,2,FALSE),"")</f>
        <v>SC-Miscellaneous Income</v>
      </c>
      <c r="C11" s="145"/>
      <c r="D11" s="145"/>
      <c r="E11" s="145"/>
      <c r="F11" s="145"/>
      <c r="G11" s="145"/>
      <c r="H11" s="145"/>
      <c r="I11" s="145"/>
      <c r="J11" s="145"/>
      <c r="K11" s="145"/>
      <c r="L11" s="145"/>
      <c r="M11" s="145"/>
      <c r="N11" s="145"/>
      <c r="O11" s="132">
        <f t="shared" si="2"/>
        <v>0</v>
      </c>
      <c r="P11" s="119"/>
      <c r="Q11" s="119"/>
      <c r="R11" s="119"/>
      <c r="S11" s="119"/>
      <c r="T11" s="119" t="s">
        <v>154</v>
      </c>
      <c r="U11" s="119">
        <v>7006.0</v>
      </c>
      <c r="V11" s="119"/>
      <c r="W11" s="119"/>
      <c r="X11" s="119"/>
      <c r="Y11" s="119"/>
      <c r="Z11" s="119"/>
      <c r="AA11" s="119" t="s">
        <v>143</v>
      </c>
      <c r="AB11" s="119" t="str">
        <f t="shared" si="3"/>
        <v>6020-000000</v>
      </c>
      <c r="AC11" s="119">
        <v>800.0</v>
      </c>
      <c r="AD11" s="119" t="str">
        <f t="shared" si="4"/>
        <v>006</v>
      </c>
      <c r="AE11" s="119"/>
      <c r="AF11" s="119"/>
      <c r="AG11" s="119">
        <v>110.0</v>
      </c>
      <c r="AH11" s="119" t="str">
        <f>Summary!$B$2</f>
        <v>USD</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c r="A12" s="135">
        <v>6025.0</v>
      </c>
      <c r="B12" s="147" t="str">
        <f>IF(ISTEXT("SC-"&amp;VLOOKUP(A12,'Chart of Accounts'!$B$5:$C$50,2,FALSE)),"SC-"&amp;VLOOKUP(A12,'Chart of Accounts'!$B$5:$C$50,2,FALSE),"")</f>
        <v>SC-Registration &amp; Ticket Revenue</v>
      </c>
      <c r="C12" s="145"/>
      <c r="D12" s="145"/>
      <c r="E12" s="145"/>
      <c r="F12" s="145"/>
      <c r="G12" s="145"/>
      <c r="H12" s="145"/>
      <c r="I12" s="145"/>
      <c r="J12" s="145"/>
      <c r="K12" s="145"/>
      <c r="L12" s="145"/>
      <c r="M12" s="145"/>
      <c r="N12" s="145"/>
      <c r="O12" s="132">
        <f t="shared" si="2"/>
        <v>0</v>
      </c>
      <c r="P12" s="119"/>
      <c r="Q12" s="119"/>
      <c r="R12" s="119"/>
      <c r="S12" s="119"/>
      <c r="T12" s="119" t="s">
        <v>157</v>
      </c>
      <c r="U12" s="119">
        <v>7008.0</v>
      </c>
      <c r="V12" s="119"/>
      <c r="W12" s="119"/>
      <c r="X12" s="119"/>
      <c r="Y12" s="119"/>
      <c r="Z12" s="119"/>
      <c r="AA12" s="119" t="s">
        <v>143</v>
      </c>
      <c r="AB12" s="119" t="str">
        <f t="shared" si="3"/>
        <v>6025-000000</v>
      </c>
      <c r="AC12" s="119">
        <v>800.0</v>
      </c>
      <c r="AD12" s="119" t="str">
        <f t="shared" si="4"/>
        <v>006</v>
      </c>
      <c r="AE12" s="119"/>
      <c r="AF12" s="119"/>
      <c r="AG12" s="119">
        <v>110.0</v>
      </c>
      <c r="AH12" s="119" t="str">
        <f>Summary!$B$2</f>
        <v>USD</v>
      </c>
      <c r="AI12" s="119">
        <f t="shared" ref="AI12:AT12" si="7">IF(C12="",0,C12)</f>
        <v>0</v>
      </c>
      <c r="AJ12" s="119">
        <f t="shared" si="7"/>
        <v>0</v>
      </c>
      <c r="AK12" s="119">
        <f t="shared" si="7"/>
        <v>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c r="A13" s="135">
        <v>6030.0</v>
      </c>
      <c r="B13" s="147" t="str">
        <f>IF(ISTEXT("SC-"&amp;VLOOKUP(A13,'Chart of Accounts'!$B$5:$C$50,2,FALSE)),"SC-"&amp;VLOOKUP(A13,'Chart of Accounts'!$B$5:$C$50,2,FALSE),"")</f>
        <v>SC-Sponsorship/Advertising Revenue</v>
      </c>
      <c r="C13" s="145"/>
      <c r="D13" s="145"/>
      <c r="E13" s="145"/>
      <c r="F13" s="145"/>
      <c r="G13" s="145"/>
      <c r="H13" s="145"/>
      <c r="I13" s="145"/>
      <c r="J13" s="145"/>
      <c r="K13" s="145"/>
      <c r="L13" s="145"/>
      <c r="M13" s="145"/>
      <c r="N13" s="145"/>
      <c r="O13" s="132">
        <f t="shared" si="2"/>
        <v>0</v>
      </c>
      <c r="P13" s="119"/>
      <c r="Q13" s="119"/>
      <c r="R13" s="119"/>
      <c r="S13" s="119"/>
      <c r="T13" s="119" t="s">
        <v>160</v>
      </c>
      <c r="U13" s="119">
        <v>7010.0</v>
      </c>
      <c r="V13" s="119"/>
      <c r="W13" s="119"/>
      <c r="X13" s="119"/>
      <c r="Y13" s="119"/>
      <c r="Z13" s="119"/>
      <c r="AA13" s="119" t="s">
        <v>143</v>
      </c>
      <c r="AB13" s="119" t="str">
        <f t="shared" si="3"/>
        <v>6030-000000</v>
      </c>
      <c r="AC13" s="119">
        <v>800.0</v>
      </c>
      <c r="AD13" s="119" t="str">
        <f t="shared" si="4"/>
        <v>006</v>
      </c>
      <c r="AE13" s="119"/>
      <c r="AF13" s="119"/>
      <c r="AG13" s="119">
        <v>110.0</v>
      </c>
      <c r="AH13" s="119" t="str">
        <f>Summary!$B$2</f>
        <v>USD</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c r="A14" s="135">
        <v>6035.0</v>
      </c>
      <c r="B14" s="147" t="str">
        <f>IF(ISTEXT("SC-"&amp;VLOOKUP(A14,'Chart of Accounts'!$B$5:$C$50,2,FALSE)),"SC-"&amp;VLOOKUP(A14,'Chart of Accounts'!$B$5:$C$50,2,FALSE),"")</f>
        <v>SC-Raffle Revenue</v>
      </c>
      <c r="C14" s="145"/>
      <c r="D14" s="145"/>
      <c r="E14" s="145"/>
      <c r="F14" s="145"/>
      <c r="G14" s="145"/>
      <c r="H14" s="145"/>
      <c r="I14" s="145"/>
      <c r="J14" s="145"/>
      <c r="K14" s="145"/>
      <c r="L14" s="145"/>
      <c r="M14" s="145"/>
      <c r="N14" s="145"/>
      <c r="O14" s="132">
        <f t="shared" si="2"/>
        <v>0</v>
      </c>
      <c r="P14" s="119"/>
      <c r="Q14" s="119"/>
      <c r="R14" s="119"/>
      <c r="S14" s="119"/>
      <c r="T14" s="119" t="s">
        <v>163</v>
      </c>
      <c r="U14" s="119">
        <v>7012.0</v>
      </c>
      <c r="V14" s="119"/>
      <c r="W14" s="119"/>
      <c r="X14" s="119"/>
      <c r="Y14" s="119"/>
      <c r="Z14" s="119"/>
      <c r="AA14" s="119" t="s">
        <v>143</v>
      </c>
      <c r="AB14" s="119" t="str">
        <f t="shared" si="3"/>
        <v>6035-000000</v>
      </c>
      <c r="AC14" s="119">
        <v>800.0</v>
      </c>
      <c r="AD14" s="119" t="str">
        <f t="shared" si="4"/>
        <v>006</v>
      </c>
      <c r="AE14" s="119"/>
      <c r="AF14" s="119"/>
      <c r="AG14" s="119">
        <v>110.0</v>
      </c>
      <c r="AH14" s="119" t="str">
        <f>Summary!$B$2</f>
        <v>USD</v>
      </c>
      <c r="AI14" s="119">
        <f t="shared" ref="AI14:AT14" si="9">IF(C14="",0,C14)</f>
        <v>0</v>
      </c>
      <c r="AJ14" s="119">
        <f t="shared" si="9"/>
        <v>0</v>
      </c>
      <c r="AK14" s="119">
        <f t="shared" si="9"/>
        <v>0</v>
      </c>
      <c r="AL14" s="119">
        <f t="shared" si="9"/>
        <v>0</v>
      </c>
      <c r="AM14" s="119">
        <f t="shared" si="9"/>
        <v>0</v>
      </c>
      <c r="AN14" s="119">
        <f t="shared" si="9"/>
        <v>0</v>
      </c>
      <c r="AO14" s="119">
        <f t="shared" si="9"/>
        <v>0</v>
      </c>
      <c r="AP14" s="119">
        <f t="shared" si="9"/>
        <v>0</v>
      </c>
      <c r="AQ14" s="119">
        <f t="shared" si="9"/>
        <v>0</v>
      </c>
      <c r="AR14" s="119">
        <f t="shared" si="9"/>
        <v>0</v>
      </c>
      <c r="AS14" s="119">
        <f t="shared" si="9"/>
        <v>0</v>
      </c>
      <c r="AT14" s="119">
        <f t="shared" si="9"/>
        <v>0</v>
      </c>
    </row>
    <row r="15">
      <c r="A15" s="135">
        <v>6050.0</v>
      </c>
      <c r="B15" s="147" t="str">
        <f>IF(ISTEXT("SC-"&amp;VLOOKUP(A15,'Chart of Accounts'!$B$5:$C$50,2,FALSE)),"SC-"&amp;VLOOKUP(A15,'Chart of Accounts'!$B$5:$C$50,2,FALSE),"")</f>
        <v>SC-Refunds - Registration &amp; Tickets</v>
      </c>
      <c r="C15" s="145"/>
      <c r="D15" s="145"/>
      <c r="E15" s="145"/>
      <c r="F15" s="145"/>
      <c r="G15" s="145"/>
      <c r="H15" s="145"/>
      <c r="I15" s="145"/>
      <c r="J15" s="145"/>
      <c r="K15" s="145"/>
      <c r="L15" s="145"/>
      <c r="M15" s="145"/>
      <c r="N15" s="145"/>
      <c r="O15" s="132">
        <f t="shared" ref="O15:O16" si="11">-SUM(C15:N15)</f>
        <v>0</v>
      </c>
      <c r="P15" s="119"/>
      <c r="Q15" s="119"/>
      <c r="R15" s="119"/>
      <c r="S15" s="119"/>
      <c r="T15" s="119" t="s">
        <v>166</v>
      </c>
      <c r="U15" s="119">
        <v>7014.0</v>
      </c>
      <c r="V15" s="119"/>
      <c r="W15" s="119"/>
      <c r="X15" s="119"/>
      <c r="Y15" s="119"/>
      <c r="Z15" s="119"/>
      <c r="AA15" s="119" t="s">
        <v>143</v>
      </c>
      <c r="AB15" s="119" t="str">
        <f t="shared" si="3"/>
        <v>6050-000000</v>
      </c>
      <c r="AC15" s="119">
        <v>800.0</v>
      </c>
      <c r="AD15" s="119" t="str">
        <f t="shared" si="4"/>
        <v>006</v>
      </c>
      <c r="AE15" s="119"/>
      <c r="AF15" s="119"/>
      <c r="AG15" s="119">
        <v>110.0</v>
      </c>
      <c r="AH15" s="119" t="str">
        <f>Summary!$B$2</f>
        <v>USD</v>
      </c>
      <c r="AI15" s="119">
        <f t="shared" ref="AI15:AT15" si="10">IF(C15="",0,C15)</f>
        <v>0</v>
      </c>
      <c r="AJ15" s="119">
        <f t="shared" si="10"/>
        <v>0</v>
      </c>
      <c r="AK15" s="119">
        <f t="shared" si="10"/>
        <v>0</v>
      </c>
      <c r="AL15" s="119">
        <f t="shared" si="10"/>
        <v>0</v>
      </c>
      <c r="AM15" s="119">
        <f t="shared" si="10"/>
        <v>0</v>
      </c>
      <c r="AN15" s="119">
        <f t="shared" si="10"/>
        <v>0</v>
      </c>
      <c r="AO15" s="119">
        <f t="shared" si="10"/>
        <v>0</v>
      </c>
      <c r="AP15" s="119">
        <f t="shared" si="10"/>
        <v>0</v>
      </c>
      <c r="AQ15" s="119">
        <f t="shared" si="10"/>
        <v>0</v>
      </c>
      <c r="AR15" s="119">
        <f t="shared" si="10"/>
        <v>0</v>
      </c>
      <c r="AS15" s="119">
        <f t="shared" si="10"/>
        <v>0</v>
      </c>
      <c r="AT15" s="119">
        <f t="shared" si="10"/>
        <v>0</v>
      </c>
    </row>
    <row r="16">
      <c r="A16" s="135">
        <v>6055.0</v>
      </c>
      <c r="B16" s="147" t="str">
        <f>IF(ISTEXT("SC-"&amp;VLOOKUP(A16,'Chart of Accounts'!$B$5:$C$50,2,FALSE)),"SC-"&amp;VLOOKUP(A16,'Chart of Accounts'!$B$5:$C$50,2,FALSE),"")</f>
        <v>SC-Refunds - Other</v>
      </c>
      <c r="C16" s="145"/>
      <c r="D16" s="145"/>
      <c r="E16" s="145"/>
      <c r="F16" s="145"/>
      <c r="G16" s="145"/>
      <c r="H16" s="145"/>
      <c r="I16" s="145"/>
      <c r="J16" s="145"/>
      <c r="K16" s="145"/>
      <c r="L16" s="145"/>
      <c r="M16" s="145"/>
      <c r="N16" s="145"/>
      <c r="O16" s="132">
        <f t="shared" si="11"/>
        <v>0</v>
      </c>
      <c r="P16" s="119"/>
      <c r="Q16" s="119"/>
      <c r="R16" s="119"/>
      <c r="S16" s="119"/>
      <c r="T16" s="119" t="s">
        <v>169</v>
      </c>
      <c r="U16" s="119">
        <v>7016.0</v>
      </c>
      <c r="V16" s="119"/>
      <c r="W16" s="119"/>
      <c r="X16" s="119"/>
      <c r="Y16" s="119"/>
      <c r="Z16" s="119"/>
      <c r="AA16" s="119" t="s">
        <v>143</v>
      </c>
      <c r="AB16" s="119" t="str">
        <f t="shared" si="3"/>
        <v>6055-000000</v>
      </c>
      <c r="AC16" s="119">
        <v>800.0</v>
      </c>
      <c r="AD16" s="119" t="str">
        <f t="shared" si="4"/>
        <v>006</v>
      </c>
      <c r="AE16" s="119"/>
      <c r="AF16" s="119"/>
      <c r="AG16" s="119">
        <v>110.0</v>
      </c>
      <c r="AH16" s="119" t="str">
        <f>Summary!$B$2</f>
        <v>USD</v>
      </c>
      <c r="AI16" s="119">
        <f t="shared" ref="AI16:AT16" si="12">IF(C16="",0,C16)</f>
        <v>0</v>
      </c>
      <c r="AJ16" s="119">
        <f t="shared" si="12"/>
        <v>0</v>
      </c>
      <c r="AK16" s="119">
        <f t="shared" si="12"/>
        <v>0</v>
      </c>
      <c r="AL16" s="119">
        <f t="shared" si="12"/>
        <v>0</v>
      </c>
      <c r="AM16" s="119">
        <f t="shared" si="12"/>
        <v>0</v>
      </c>
      <c r="AN16" s="119">
        <f t="shared" si="12"/>
        <v>0</v>
      </c>
      <c r="AO16" s="119">
        <f t="shared" si="12"/>
        <v>0</v>
      </c>
      <c r="AP16" s="119">
        <f t="shared" si="12"/>
        <v>0</v>
      </c>
      <c r="AQ16" s="119">
        <f t="shared" si="12"/>
        <v>0</v>
      </c>
      <c r="AR16" s="119">
        <f t="shared" si="12"/>
        <v>0</v>
      </c>
      <c r="AS16" s="119">
        <f t="shared" si="12"/>
        <v>0</v>
      </c>
      <c r="AT16" s="119">
        <f t="shared" si="12"/>
        <v>0</v>
      </c>
    </row>
    <row r="17">
      <c r="A17" s="135"/>
      <c r="B17" s="131" t="s">
        <v>291</v>
      </c>
      <c r="C17" s="165">
        <f t="shared" ref="C17:N17" si="13">SUM(C9:C14)-C15-C16</f>
        <v>0</v>
      </c>
      <c r="D17" s="165">
        <f t="shared" si="13"/>
        <v>0</v>
      </c>
      <c r="E17" s="165">
        <f t="shared" si="13"/>
        <v>0</v>
      </c>
      <c r="F17" s="165">
        <f t="shared" si="13"/>
        <v>0</v>
      </c>
      <c r="G17" s="165">
        <f t="shared" si="13"/>
        <v>0</v>
      </c>
      <c r="H17" s="165">
        <f t="shared" si="13"/>
        <v>0</v>
      </c>
      <c r="I17" s="165">
        <f t="shared" si="13"/>
        <v>0</v>
      </c>
      <c r="J17" s="165">
        <f t="shared" si="13"/>
        <v>0</v>
      </c>
      <c r="K17" s="165">
        <f t="shared" si="13"/>
        <v>0</v>
      </c>
      <c r="L17" s="165">
        <f t="shared" si="13"/>
        <v>0</v>
      </c>
      <c r="M17" s="165">
        <f t="shared" si="13"/>
        <v>0</v>
      </c>
      <c r="N17" s="165">
        <f t="shared" si="13"/>
        <v>0</v>
      </c>
      <c r="O17" s="165">
        <f>SUM(O9:O16)</f>
        <v>0</v>
      </c>
      <c r="P17" s="119"/>
      <c r="Q17" s="119"/>
      <c r="R17" s="119"/>
      <c r="S17" s="119"/>
      <c r="T17" s="119" t="s">
        <v>171</v>
      </c>
      <c r="U17" s="119">
        <v>7018.0</v>
      </c>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c r="A18" s="135"/>
      <c r="B18" s="131"/>
      <c r="C18" s="175"/>
      <c r="D18" s="175"/>
      <c r="E18" s="175"/>
      <c r="F18" s="175"/>
      <c r="G18" s="175"/>
      <c r="H18" s="175"/>
      <c r="I18" s="175"/>
      <c r="J18" s="175"/>
      <c r="K18" s="175"/>
      <c r="L18" s="175"/>
      <c r="M18" s="175"/>
      <c r="N18" s="175"/>
      <c r="O18" s="132"/>
      <c r="P18" s="119"/>
      <c r="Q18" s="119"/>
      <c r="R18" s="119"/>
      <c r="S18" s="119"/>
      <c r="T18" s="119" t="s">
        <v>173</v>
      </c>
      <c r="U18" s="119">
        <v>7020.0</v>
      </c>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c r="A19" s="140" t="s">
        <v>292</v>
      </c>
      <c r="B19" s="134"/>
      <c r="C19" s="131"/>
      <c r="D19" s="132"/>
      <c r="E19" s="132"/>
      <c r="F19" s="132"/>
      <c r="G19" s="132"/>
      <c r="H19" s="132"/>
      <c r="I19" s="132"/>
      <c r="J19" s="132"/>
      <c r="K19" s="132"/>
      <c r="L19" s="132"/>
      <c r="M19" s="132"/>
      <c r="N19" s="132"/>
      <c r="O19" s="132"/>
      <c r="P19" s="119"/>
      <c r="Q19" s="119"/>
      <c r="R19" s="119"/>
      <c r="S19" s="119"/>
      <c r="T19" s="119" t="s">
        <v>175</v>
      </c>
      <c r="U19" s="119">
        <v>7022.0</v>
      </c>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row>
    <row r="20">
      <c r="A20" s="135">
        <v>7006.0</v>
      </c>
      <c r="B20" s="147" t="str">
        <f>IF(ISTEXT("SC Area-"&amp;VLOOKUP(A20,'Chart of Accounts'!$B$5:$C$50,2,FALSE)),"SC Area-"&amp;VLOOKUP(A20,'Chart of Accounts'!$B$5:$C$50,2,FALSE),"")</f>
        <v>SC Area-Educational Materials</v>
      </c>
      <c r="C20" s="145"/>
      <c r="D20" s="145"/>
      <c r="E20" s="145"/>
      <c r="F20" s="145"/>
      <c r="G20" s="145"/>
      <c r="H20" s="145"/>
      <c r="I20" s="145"/>
      <c r="J20" s="145"/>
      <c r="K20" s="145"/>
      <c r="L20" s="145"/>
      <c r="M20" s="145"/>
      <c r="N20" s="145"/>
      <c r="O20" s="132">
        <f t="shared" ref="O20:O28" si="15">SUM(C20:N20)</f>
        <v>0</v>
      </c>
      <c r="P20" s="119"/>
      <c r="Q20" s="119"/>
      <c r="R20" s="119"/>
      <c r="S20" s="119"/>
      <c r="T20" s="119" t="s">
        <v>177</v>
      </c>
      <c r="U20" s="119">
        <v>7024.0</v>
      </c>
      <c r="V20" s="119"/>
      <c r="W20" s="119"/>
      <c r="X20" s="119"/>
      <c r="Y20" s="119"/>
      <c r="Z20" s="119"/>
      <c r="AA20" s="119" t="s">
        <v>143</v>
      </c>
      <c r="AB20" s="119" t="str">
        <f t="shared" ref="AB20:AB28" si="16">IF(A20="","",A20&amp;"-000000")</f>
        <v>7006-000000</v>
      </c>
      <c r="AC20" s="119">
        <v>801.0</v>
      </c>
      <c r="AD20" s="119" t="str">
        <f t="shared" ref="AD20:AD28" si="17">IF(LEN($O$1)=3,$O$1,IF(LEN($O$1)=2,0&amp;$O$1,IF(LEN($O$1)=1,0&amp;0&amp;$O$1,"ERROR")))</f>
        <v>006</v>
      </c>
      <c r="AE20" s="119"/>
      <c r="AF20" s="119"/>
      <c r="AG20" s="119">
        <v>110.0</v>
      </c>
      <c r="AH20" s="119" t="str">
        <f>Summary!$B$2</f>
        <v>USD</v>
      </c>
      <c r="AI20" s="119">
        <f t="shared" ref="AI20:AT20" si="14">IF(C20="",0,C20)</f>
        <v>0</v>
      </c>
      <c r="AJ20" s="119">
        <f t="shared" si="14"/>
        <v>0</v>
      </c>
      <c r="AK20" s="119">
        <f t="shared" si="14"/>
        <v>0</v>
      </c>
      <c r="AL20" s="119">
        <f t="shared" si="14"/>
        <v>0</v>
      </c>
      <c r="AM20" s="119">
        <f t="shared" si="14"/>
        <v>0</v>
      </c>
      <c r="AN20" s="119">
        <f t="shared" si="14"/>
        <v>0</v>
      </c>
      <c r="AO20" s="119">
        <f t="shared" si="14"/>
        <v>0</v>
      </c>
      <c r="AP20" s="119">
        <f t="shared" si="14"/>
        <v>0</v>
      </c>
      <c r="AQ20" s="119">
        <f t="shared" si="14"/>
        <v>0</v>
      </c>
      <c r="AR20" s="119">
        <f t="shared" si="14"/>
        <v>0</v>
      </c>
      <c r="AS20" s="119">
        <f t="shared" si="14"/>
        <v>0</v>
      </c>
      <c r="AT20" s="119">
        <f t="shared" si="14"/>
        <v>0</v>
      </c>
    </row>
    <row r="21" ht="18.75" customHeight="1">
      <c r="A21" s="135">
        <v>7010.0</v>
      </c>
      <c r="B21" s="147" t="str">
        <f>IF(ISTEXT("SC Area-"&amp;VLOOKUP(A21,'Chart of Accounts'!$B$5:$C$50,2,FALSE)),"SC Area-"&amp;VLOOKUP(A21,'Chart of Accounts'!$B$5:$C$50,2,FALSE),"")</f>
        <v>SC Area-Awards Expense (Trophies, Plaques, Ribbons &amp; Certificates)</v>
      </c>
      <c r="C21" s="145"/>
      <c r="D21" s="145"/>
      <c r="E21" s="145"/>
      <c r="F21" s="145"/>
      <c r="G21" s="145"/>
      <c r="H21" s="145">
        <v>1375.0</v>
      </c>
      <c r="I21" s="145"/>
      <c r="J21" s="145"/>
      <c r="K21" s="145"/>
      <c r="L21" s="145"/>
      <c r="M21" s="145"/>
      <c r="N21" s="145"/>
      <c r="O21" s="132">
        <f t="shared" si="15"/>
        <v>1375</v>
      </c>
      <c r="P21" s="119"/>
      <c r="Q21" s="119"/>
      <c r="R21" s="119"/>
      <c r="S21" s="119"/>
      <c r="T21" s="119" t="s">
        <v>179</v>
      </c>
      <c r="U21" s="119">
        <v>7026.0</v>
      </c>
      <c r="V21" s="119"/>
      <c r="W21" s="119"/>
      <c r="X21" s="119"/>
      <c r="Y21" s="119"/>
      <c r="Z21" s="119"/>
      <c r="AA21" s="119" t="s">
        <v>143</v>
      </c>
      <c r="AB21" s="119" t="str">
        <f t="shared" si="16"/>
        <v>7010-000000</v>
      </c>
      <c r="AC21" s="119">
        <v>801.0</v>
      </c>
      <c r="AD21" s="119" t="str">
        <f t="shared" si="17"/>
        <v>006</v>
      </c>
      <c r="AE21" s="119"/>
      <c r="AF21" s="119"/>
      <c r="AG21" s="119">
        <v>110.0</v>
      </c>
      <c r="AH21" s="119" t="str">
        <f>Summary!$B$2</f>
        <v>USD</v>
      </c>
      <c r="AI21" s="119">
        <f t="shared" ref="AI21:AT21" si="18">IF(C21="",0,C21)</f>
        <v>0</v>
      </c>
      <c r="AJ21" s="119">
        <f t="shared" si="18"/>
        <v>0</v>
      </c>
      <c r="AK21" s="119">
        <f t="shared" si="18"/>
        <v>0</v>
      </c>
      <c r="AL21" s="119">
        <f t="shared" si="18"/>
        <v>0</v>
      </c>
      <c r="AM21" s="119">
        <f t="shared" si="18"/>
        <v>0</v>
      </c>
      <c r="AN21" s="129">
        <f t="shared" si="18"/>
        <v>1375</v>
      </c>
      <c r="AO21" s="119">
        <f t="shared" si="18"/>
        <v>0</v>
      </c>
      <c r="AP21" s="119">
        <f t="shared" si="18"/>
        <v>0</v>
      </c>
      <c r="AQ21" s="119">
        <f t="shared" si="18"/>
        <v>0</v>
      </c>
      <c r="AR21" s="119">
        <f t="shared" si="18"/>
        <v>0</v>
      </c>
      <c r="AS21" s="119">
        <f t="shared" si="18"/>
        <v>0</v>
      </c>
      <c r="AT21" s="119">
        <f t="shared" si="18"/>
        <v>0</v>
      </c>
    </row>
    <row r="22" ht="15.75" customHeight="1">
      <c r="A22" s="135">
        <v>7012.0</v>
      </c>
      <c r="B22" s="147" t="str">
        <f>IF(ISTEXT("SC Area-"&amp;VLOOKUP(A22,'Chart of Accounts'!$B$5:$C$50,2,FALSE)),"SC Area-"&amp;VLOOKUP(A22,'Chart of Accounts'!$B$5:$C$50,2,FALSE),"")</f>
        <v>SC Area-Supplies &amp; Stationery Expense</v>
      </c>
      <c r="C22" s="145"/>
      <c r="D22" s="145"/>
      <c r="E22" s="145"/>
      <c r="F22" s="145"/>
      <c r="G22" s="145"/>
      <c r="H22" s="145"/>
      <c r="I22" s="145"/>
      <c r="J22" s="145"/>
      <c r="K22" s="145"/>
      <c r="L22" s="145"/>
      <c r="M22" s="145"/>
      <c r="N22" s="145"/>
      <c r="O22" s="132">
        <f t="shared" si="15"/>
        <v>0</v>
      </c>
      <c r="P22" s="119"/>
      <c r="Q22" s="119"/>
      <c r="R22" s="119"/>
      <c r="S22" s="119"/>
      <c r="T22" s="119" t="s">
        <v>181</v>
      </c>
      <c r="U22" s="119">
        <v>7028.0</v>
      </c>
      <c r="V22" s="119"/>
      <c r="W22" s="119"/>
      <c r="X22" s="119"/>
      <c r="Y22" s="119"/>
      <c r="Z22" s="119"/>
      <c r="AA22" s="119" t="s">
        <v>143</v>
      </c>
      <c r="AB22" s="119" t="str">
        <f t="shared" si="16"/>
        <v>7012-000000</v>
      </c>
      <c r="AC22" s="119">
        <v>801.0</v>
      </c>
      <c r="AD22" s="119" t="str">
        <f t="shared" si="17"/>
        <v>006</v>
      </c>
      <c r="AE22" s="119"/>
      <c r="AF22" s="119"/>
      <c r="AG22" s="119">
        <v>110.0</v>
      </c>
      <c r="AH22" s="119" t="str">
        <f>Summary!$B$2</f>
        <v>USD</v>
      </c>
      <c r="AI22" s="119">
        <f t="shared" ref="AI22:AT22" si="19">IF(C22="",0,C22)</f>
        <v>0</v>
      </c>
      <c r="AJ22" s="119">
        <f t="shared" si="19"/>
        <v>0</v>
      </c>
      <c r="AK22" s="119">
        <f t="shared" si="19"/>
        <v>0</v>
      </c>
      <c r="AL22" s="119">
        <f t="shared" si="19"/>
        <v>0</v>
      </c>
      <c r="AM22" s="119">
        <f t="shared" si="19"/>
        <v>0</v>
      </c>
      <c r="AN22" s="119">
        <f t="shared" si="19"/>
        <v>0</v>
      </c>
      <c r="AO22" s="119">
        <f t="shared" si="19"/>
        <v>0</v>
      </c>
      <c r="AP22" s="119">
        <f t="shared" si="19"/>
        <v>0</v>
      </c>
      <c r="AQ22" s="119">
        <f t="shared" si="19"/>
        <v>0</v>
      </c>
      <c r="AR22" s="119">
        <f t="shared" si="19"/>
        <v>0</v>
      </c>
      <c r="AS22" s="119">
        <f t="shared" si="19"/>
        <v>0</v>
      </c>
      <c r="AT22" s="119">
        <f t="shared" si="19"/>
        <v>0</v>
      </c>
    </row>
    <row r="23" ht="15.75" customHeight="1">
      <c r="A23" s="135">
        <v>7014.0</v>
      </c>
      <c r="B23" s="147" t="str">
        <f>IF(ISTEXT("SC Area-"&amp;VLOOKUP(A23,'Chart of Accounts'!$B$5:$C$50,2,FALSE)),"SC Area-"&amp;VLOOKUP(A23,'Chart of Accounts'!$B$5:$C$50,2,FALSE),"")</f>
        <v>SC Area-Room Rental Event Expense</v>
      </c>
      <c r="C23" s="145"/>
      <c r="D23" s="145"/>
      <c r="E23" s="145"/>
      <c r="F23" s="145"/>
      <c r="G23" s="145"/>
      <c r="H23" s="145"/>
      <c r="I23" s="145"/>
      <c r="J23" s="145"/>
      <c r="K23" s="145"/>
      <c r="L23" s="145"/>
      <c r="M23" s="145"/>
      <c r="N23" s="145"/>
      <c r="O23" s="132">
        <f t="shared" si="15"/>
        <v>0</v>
      </c>
      <c r="P23" s="119"/>
      <c r="Q23" s="119"/>
      <c r="R23" s="119"/>
      <c r="S23" s="119"/>
      <c r="T23" s="119" t="s">
        <v>183</v>
      </c>
      <c r="U23" s="119">
        <v>7030.0</v>
      </c>
      <c r="V23" s="119"/>
      <c r="W23" s="119"/>
      <c r="X23" s="119"/>
      <c r="Y23" s="119"/>
      <c r="Z23" s="119"/>
      <c r="AA23" s="119" t="s">
        <v>143</v>
      </c>
      <c r="AB23" s="119" t="str">
        <f t="shared" si="16"/>
        <v>7014-000000</v>
      </c>
      <c r="AC23" s="119">
        <v>801.0</v>
      </c>
      <c r="AD23" s="119" t="str">
        <f t="shared" si="17"/>
        <v>006</v>
      </c>
      <c r="AE23" s="119"/>
      <c r="AF23" s="119"/>
      <c r="AG23" s="119">
        <v>110.0</v>
      </c>
      <c r="AH23" s="119" t="str">
        <f>Summary!$B$2</f>
        <v>USD</v>
      </c>
      <c r="AI23" s="119">
        <f t="shared" ref="AI23:AT23" si="20">IF(C23="",0,C23)</f>
        <v>0</v>
      </c>
      <c r="AJ23" s="119">
        <f t="shared" si="20"/>
        <v>0</v>
      </c>
      <c r="AK23" s="119">
        <f t="shared" si="20"/>
        <v>0</v>
      </c>
      <c r="AL23" s="119">
        <f t="shared" si="20"/>
        <v>0</v>
      </c>
      <c r="AM23" s="119">
        <f t="shared" si="20"/>
        <v>0</v>
      </c>
      <c r="AN23" s="119">
        <f t="shared" si="20"/>
        <v>0</v>
      </c>
      <c r="AO23" s="119">
        <f t="shared" si="20"/>
        <v>0</v>
      </c>
      <c r="AP23" s="119">
        <f t="shared" si="20"/>
        <v>0</v>
      </c>
      <c r="AQ23" s="119">
        <f t="shared" si="20"/>
        <v>0</v>
      </c>
      <c r="AR23" s="119">
        <f t="shared" si="20"/>
        <v>0</v>
      </c>
      <c r="AS23" s="119">
        <f t="shared" si="20"/>
        <v>0</v>
      </c>
      <c r="AT23" s="119">
        <f t="shared" si="20"/>
        <v>0</v>
      </c>
    </row>
    <row r="24" ht="15.75" customHeight="1">
      <c r="A24" s="135">
        <v>7086.0</v>
      </c>
      <c r="B24" s="147" t="str">
        <f>IF(ISTEXT("SC Area-"&amp;VLOOKUP(A24,'Chart of Accounts'!$B$5:$C$50,2,FALSE)),"SC Area-"&amp;VLOOKUP(A24,'Chart of Accounts'!$B$5:$C$50,2,FALSE),"")</f>
        <v>SC Area-Miscellaneous Expenses</v>
      </c>
      <c r="C24" s="145"/>
      <c r="D24" s="145"/>
      <c r="E24" s="145"/>
      <c r="F24" s="145"/>
      <c r="G24" s="145"/>
      <c r="H24" s="145"/>
      <c r="I24" s="145"/>
      <c r="J24" s="145"/>
      <c r="K24" s="145"/>
      <c r="L24" s="145"/>
      <c r="M24" s="145"/>
      <c r="N24" s="145"/>
      <c r="O24" s="132">
        <f t="shared" si="15"/>
        <v>0</v>
      </c>
      <c r="P24" s="119"/>
      <c r="Q24" s="119"/>
      <c r="R24" s="119"/>
      <c r="S24" s="119"/>
      <c r="T24" s="119" t="s">
        <v>186</v>
      </c>
      <c r="U24" s="119">
        <v>7034.0</v>
      </c>
      <c r="V24" s="119"/>
      <c r="W24" s="119"/>
      <c r="X24" s="119"/>
      <c r="Y24" s="119"/>
      <c r="Z24" s="119"/>
      <c r="AA24" s="119" t="s">
        <v>143</v>
      </c>
      <c r="AB24" s="119" t="str">
        <f t="shared" si="16"/>
        <v>7086-000000</v>
      </c>
      <c r="AC24" s="119">
        <v>801.0</v>
      </c>
      <c r="AD24" s="119" t="str">
        <f t="shared" si="17"/>
        <v>006</v>
      </c>
      <c r="AE24" s="119"/>
      <c r="AF24" s="119"/>
      <c r="AG24" s="119">
        <v>110.0</v>
      </c>
      <c r="AH24" s="119" t="str">
        <f>Summary!$B$2</f>
        <v>USD</v>
      </c>
      <c r="AI24" s="119">
        <f t="shared" ref="AI24:AT24" si="21">IF(C24="",0,C24)</f>
        <v>0</v>
      </c>
      <c r="AJ24" s="119">
        <f t="shared" si="21"/>
        <v>0</v>
      </c>
      <c r="AK24" s="119">
        <f t="shared" si="21"/>
        <v>0</v>
      </c>
      <c r="AL24" s="119">
        <f t="shared" si="21"/>
        <v>0</v>
      </c>
      <c r="AM24" s="119">
        <f t="shared" si="21"/>
        <v>0</v>
      </c>
      <c r="AN24" s="119">
        <f t="shared" si="21"/>
        <v>0</v>
      </c>
      <c r="AO24" s="119">
        <f t="shared" si="21"/>
        <v>0</v>
      </c>
      <c r="AP24" s="119">
        <f t="shared" si="21"/>
        <v>0</v>
      </c>
      <c r="AQ24" s="119">
        <f t="shared" si="21"/>
        <v>0</v>
      </c>
      <c r="AR24" s="119">
        <f t="shared" si="21"/>
        <v>0</v>
      </c>
      <c r="AS24" s="119">
        <f t="shared" si="21"/>
        <v>0</v>
      </c>
      <c r="AT24" s="119">
        <f t="shared" si="21"/>
        <v>0</v>
      </c>
    </row>
    <row r="25" ht="15.75" customHeight="1">
      <c r="A25" s="135">
        <v>7090.0</v>
      </c>
      <c r="B25" s="147" t="str">
        <f>IF(ISTEXT("SC Area-"&amp;VLOOKUP(A25,'Chart of Accounts'!$B$5:$C$61,2,FALSE)),"SC Area-"&amp;VLOOKUP(A25,'Chart of Accounts'!$B$5:$C$61,2,FALSE),"")</f>
        <v>SC Area-Equipment Rental</v>
      </c>
      <c r="C25" s="145"/>
      <c r="D25" s="145"/>
      <c r="E25" s="145"/>
      <c r="F25" s="145"/>
      <c r="G25" s="145"/>
      <c r="H25" s="145"/>
      <c r="I25" s="145"/>
      <c r="J25" s="145"/>
      <c r="K25" s="145"/>
      <c r="L25" s="145"/>
      <c r="M25" s="145"/>
      <c r="N25" s="145"/>
      <c r="O25" s="132">
        <f t="shared" si="15"/>
        <v>0</v>
      </c>
      <c r="P25" s="119"/>
      <c r="Q25" s="119"/>
      <c r="R25" s="119"/>
      <c r="S25" s="119"/>
      <c r="T25" s="119" t="s">
        <v>188</v>
      </c>
      <c r="U25" s="119">
        <v>7036.0</v>
      </c>
      <c r="V25" s="119"/>
      <c r="W25" s="119"/>
      <c r="X25" s="119"/>
      <c r="Y25" s="119"/>
      <c r="Z25" s="119"/>
      <c r="AA25" s="119" t="s">
        <v>143</v>
      </c>
      <c r="AB25" s="119" t="str">
        <f t="shared" si="16"/>
        <v>7090-000000</v>
      </c>
      <c r="AC25" s="119">
        <v>801.0</v>
      </c>
      <c r="AD25" s="119" t="str">
        <f t="shared" si="17"/>
        <v>006</v>
      </c>
      <c r="AE25" s="119"/>
      <c r="AF25" s="119"/>
      <c r="AG25" s="119">
        <v>110.0</v>
      </c>
      <c r="AH25" s="119" t="str">
        <f>Summary!$B$2</f>
        <v>USD</v>
      </c>
      <c r="AI25" s="119">
        <f t="shared" ref="AI25:AT25" si="22">IF(C25="",0,C25)</f>
        <v>0</v>
      </c>
      <c r="AJ25" s="119">
        <f t="shared" si="22"/>
        <v>0</v>
      </c>
      <c r="AK25" s="119">
        <f t="shared" si="22"/>
        <v>0</v>
      </c>
      <c r="AL25" s="119">
        <f t="shared" si="22"/>
        <v>0</v>
      </c>
      <c r="AM25" s="119">
        <f t="shared" si="22"/>
        <v>0</v>
      </c>
      <c r="AN25" s="119">
        <f t="shared" si="22"/>
        <v>0</v>
      </c>
      <c r="AO25" s="119">
        <f t="shared" si="22"/>
        <v>0</v>
      </c>
      <c r="AP25" s="119">
        <f t="shared" si="22"/>
        <v>0</v>
      </c>
      <c r="AQ25" s="119">
        <f t="shared" si="22"/>
        <v>0</v>
      </c>
      <c r="AR25" s="119">
        <f t="shared" si="22"/>
        <v>0</v>
      </c>
      <c r="AS25" s="119">
        <f t="shared" si="22"/>
        <v>0</v>
      </c>
      <c r="AT25" s="119">
        <f t="shared" si="22"/>
        <v>0</v>
      </c>
    </row>
    <row r="26" ht="15.75" customHeight="1">
      <c r="A26" s="2"/>
      <c r="B26" s="147" t="str">
        <f>IF(ISTEXT("SC-"&amp;VLOOKUP(A26,'Chart of Accounts'!$B$5:$C$54,2,FALSE)),"SC-"&amp;VLOOKUP(A26,'Chart of Accounts'!$B$5:$C$61,2,FALSE),"")</f>
        <v/>
      </c>
      <c r="C26" s="145"/>
      <c r="D26" s="145"/>
      <c r="E26" s="145"/>
      <c r="F26" s="145"/>
      <c r="G26" s="145"/>
      <c r="H26" s="145"/>
      <c r="I26" s="145"/>
      <c r="J26" s="145"/>
      <c r="K26" s="145"/>
      <c r="L26" s="145"/>
      <c r="M26" s="145"/>
      <c r="N26" s="145"/>
      <c r="O26" s="132">
        <f t="shared" si="15"/>
        <v>0</v>
      </c>
      <c r="P26" s="119"/>
      <c r="Q26" s="119"/>
      <c r="R26" s="119"/>
      <c r="S26" s="119"/>
      <c r="T26" s="119" t="s">
        <v>189</v>
      </c>
      <c r="U26" s="119">
        <v>7038.0</v>
      </c>
      <c r="V26" s="119"/>
      <c r="W26" s="119"/>
      <c r="X26" s="119"/>
      <c r="Y26" s="119"/>
      <c r="Z26" s="119"/>
      <c r="AA26" s="119" t="s">
        <v>143</v>
      </c>
      <c r="AB26" s="119" t="str">
        <f t="shared" si="16"/>
        <v/>
      </c>
      <c r="AC26" s="119">
        <v>801.0</v>
      </c>
      <c r="AD26" s="119" t="str">
        <f t="shared" si="17"/>
        <v>006</v>
      </c>
      <c r="AE26" s="119"/>
      <c r="AF26" s="119"/>
      <c r="AG26" s="119">
        <v>110.0</v>
      </c>
      <c r="AH26" s="119" t="str">
        <f>Summary!$B$2</f>
        <v>USD</v>
      </c>
      <c r="AI26" s="119">
        <f t="shared" ref="AI26:AT26" si="23">IF(C26="",0,C26)</f>
        <v>0</v>
      </c>
      <c r="AJ26" s="119">
        <f t="shared" si="23"/>
        <v>0</v>
      </c>
      <c r="AK26" s="119">
        <f t="shared" si="23"/>
        <v>0</v>
      </c>
      <c r="AL26" s="119">
        <f t="shared" si="23"/>
        <v>0</v>
      </c>
      <c r="AM26" s="119">
        <f t="shared" si="23"/>
        <v>0</v>
      </c>
      <c r="AN26" s="119">
        <f t="shared" si="23"/>
        <v>0</v>
      </c>
      <c r="AO26" s="119">
        <f t="shared" si="23"/>
        <v>0</v>
      </c>
      <c r="AP26" s="119">
        <f t="shared" si="23"/>
        <v>0</v>
      </c>
      <c r="AQ26" s="119">
        <f t="shared" si="23"/>
        <v>0</v>
      </c>
      <c r="AR26" s="119">
        <f t="shared" si="23"/>
        <v>0</v>
      </c>
      <c r="AS26" s="119">
        <f t="shared" si="23"/>
        <v>0</v>
      </c>
      <c r="AT26" s="119">
        <f t="shared" si="23"/>
        <v>0</v>
      </c>
    </row>
    <row r="27" ht="15.75" customHeight="1">
      <c r="A27" s="2"/>
      <c r="B27" s="147" t="str">
        <f>IF(ISTEXT("SC-"&amp;VLOOKUP(A27,'Chart of Accounts'!$B$5:$C$54,2,FALSE)),"SC-"&amp;VLOOKUP(A27,'Chart of Accounts'!$B$5:$C$54,2,FALSE),"")</f>
        <v/>
      </c>
      <c r="C27" s="145"/>
      <c r="D27" s="145"/>
      <c r="E27" s="145"/>
      <c r="F27" s="145"/>
      <c r="G27" s="145"/>
      <c r="H27" s="145"/>
      <c r="I27" s="145"/>
      <c r="J27" s="145"/>
      <c r="K27" s="145"/>
      <c r="L27" s="145"/>
      <c r="M27" s="145"/>
      <c r="N27" s="145"/>
      <c r="O27" s="132">
        <f t="shared" si="15"/>
        <v>0</v>
      </c>
      <c r="P27" s="119"/>
      <c r="Q27" s="119"/>
      <c r="R27" s="119"/>
      <c r="S27" s="119"/>
      <c r="T27" s="119" t="s">
        <v>190</v>
      </c>
      <c r="U27" s="119">
        <v>7040.0</v>
      </c>
      <c r="V27" s="119"/>
      <c r="W27" s="119"/>
      <c r="X27" s="119"/>
      <c r="Y27" s="119"/>
      <c r="Z27" s="119"/>
      <c r="AA27" s="119" t="s">
        <v>143</v>
      </c>
      <c r="AB27" s="119" t="str">
        <f t="shared" si="16"/>
        <v/>
      </c>
      <c r="AC27" s="119">
        <v>801.0</v>
      </c>
      <c r="AD27" s="119" t="str">
        <f t="shared" si="17"/>
        <v>006</v>
      </c>
      <c r="AE27" s="119"/>
      <c r="AF27" s="119"/>
      <c r="AG27" s="119">
        <v>110.0</v>
      </c>
      <c r="AH27" s="119" t="str">
        <f>Summary!$B$2</f>
        <v>USD</v>
      </c>
      <c r="AI27" s="119">
        <f t="shared" ref="AI27:AT27" si="24">IF(C27="",0,C27)</f>
        <v>0</v>
      </c>
      <c r="AJ27" s="119">
        <f t="shared" si="24"/>
        <v>0</v>
      </c>
      <c r="AK27" s="119">
        <f t="shared" si="24"/>
        <v>0</v>
      </c>
      <c r="AL27" s="119">
        <f t="shared" si="24"/>
        <v>0</v>
      </c>
      <c r="AM27" s="119">
        <f t="shared" si="24"/>
        <v>0</v>
      </c>
      <c r="AN27" s="119">
        <f t="shared" si="24"/>
        <v>0</v>
      </c>
      <c r="AO27" s="119">
        <f t="shared" si="24"/>
        <v>0</v>
      </c>
      <c r="AP27" s="119">
        <f t="shared" si="24"/>
        <v>0</v>
      </c>
      <c r="AQ27" s="119">
        <f t="shared" si="24"/>
        <v>0</v>
      </c>
      <c r="AR27" s="119">
        <f t="shared" si="24"/>
        <v>0</v>
      </c>
      <c r="AS27" s="119">
        <f t="shared" si="24"/>
        <v>0</v>
      </c>
      <c r="AT27" s="119">
        <f t="shared" si="24"/>
        <v>0</v>
      </c>
    </row>
    <row r="28" ht="15.75" customHeight="1">
      <c r="A28" s="2"/>
      <c r="B28" s="147" t="str">
        <f>IF(ISTEXT("SC-"&amp;VLOOKUP(A28,'Chart of Accounts'!$B$5:$C$54,2,FALSE)),"SC-"&amp;VLOOKUP(A28,'Chart of Accounts'!$B$5:$C$54,2,FALSE),"")</f>
        <v/>
      </c>
      <c r="C28" s="145"/>
      <c r="D28" s="145"/>
      <c r="E28" s="145"/>
      <c r="F28" s="145"/>
      <c r="G28" s="145"/>
      <c r="H28" s="145"/>
      <c r="I28" s="145"/>
      <c r="J28" s="145"/>
      <c r="K28" s="145"/>
      <c r="L28" s="145"/>
      <c r="M28" s="145"/>
      <c r="N28" s="145"/>
      <c r="O28" s="132">
        <f t="shared" si="15"/>
        <v>0</v>
      </c>
      <c r="P28" s="119"/>
      <c r="Q28" s="119"/>
      <c r="R28" s="119"/>
      <c r="S28" s="119"/>
      <c r="T28" s="119" t="s">
        <v>191</v>
      </c>
      <c r="U28" s="119">
        <v>7042.0</v>
      </c>
      <c r="V28" s="119"/>
      <c r="W28" s="119"/>
      <c r="X28" s="119"/>
      <c r="Y28" s="119"/>
      <c r="Z28" s="119"/>
      <c r="AA28" s="119" t="s">
        <v>143</v>
      </c>
      <c r="AB28" s="119" t="str">
        <f t="shared" si="16"/>
        <v/>
      </c>
      <c r="AC28" s="119">
        <v>801.0</v>
      </c>
      <c r="AD28" s="119" t="str">
        <f t="shared" si="17"/>
        <v>006</v>
      </c>
      <c r="AE28" s="119"/>
      <c r="AF28" s="119"/>
      <c r="AG28" s="119">
        <v>110.0</v>
      </c>
      <c r="AH28" s="119" t="str">
        <f>Summary!$B$2</f>
        <v>USD</v>
      </c>
      <c r="AI28" s="119">
        <f t="shared" ref="AI28:AT28" si="25">IF(C28="",0,C28)</f>
        <v>0</v>
      </c>
      <c r="AJ28" s="119">
        <f t="shared" si="25"/>
        <v>0</v>
      </c>
      <c r="AK28" s="119">
        <f t="shared" si="25"/>
        <v>0</v>
      </c>
      <c r="AL28" s="119">
        <f t="shared" si="25"/>
        <v>0</v>
      </c>
      <c r="AM28" s="119">
        <f t="shared" si="25"/>
        <v>0</v>
      </c>
      <c r="AN28" s="119">
        <f t="shared" si="25"/>
        <v>0</v>
      </c>
      <c r="AO28" s="119">
        <f t="shared" si="25"/>
        <v>0</v>
      </c>
      <c r="AP28" s="119">
        <f t="shared" si="25"/>
        <v>0</v>
      </c>
      <c r="AQ28" s="119">
        <f t="shared" si="25"/>
        <v>0</v>
      </c>
      <c r="AR28" s="119">
        <f t="shared" si="25"/>
        <v>0</v>
      </c>
      <c r="AS28" s="119">
        <f t="shared" si="25"/>
        <v>0</v>
      </c>
      <c r="AT28" s="119">
        <f t="shared" si="25"/>
        <v>0</v>
      </c>
    </row>
    <row r="29" ht="15.75" customHeight="1">
      <c r="A29" s="135"/>
      <c r="B29" s="131" t="s">
        <v>293</v>
      </c>
      <c r="C29" s="165">
        <f t="shared" ref="C29:O29" si="26">SUM(C20:C28)</f>
        <v>0</v>
      </c>
      <c r="D29" s="165">
        <f t="shared" si="26"/>
        <v>0</v>
      </c>
      <c r="E29" s="165">
        <f t="shared" si="26"/>
        <v>0</v>
      </c>
      <c r="F29" s="165">
        <f t="shared" si="26"/>
        <v>0</v>
      </c>
      <c r="G29" s="165">
        <f t="shared" si="26"/>
        <v>0</v>
      </c>
      <c r="H29" s="165">
        <f t="shared" si="26"/>
        <v>1375</v>
      </c>
      <c r="I29" s="165">
        <f t="shared" si="26"/>
        <v>0</v>
      </c>
      <c r="J29" s="165">
        <f t="shared" si="26"/>
        <v>0</v>
      </c>
      <c r="K29" s="165">
        <f t="shared" si="26"/>
        <v>0</v>
      </c>
      <c r="L29" s="165">
        <f t="shared" si="26"/>
        <v>0</v>
      </c>
      <c r="M29" s="165">
        <f t="shared" si="26"/>
        <v>0</v>
      </c>
      <c r="N29" s="165">
        <f t="shared" si="26"/>
        <v>0</v>
      </c>
      <c r="O29" s="165">
        <f t="shared" si="26"/>
        <v>1375</v>
      </c>
      <c r="P29" s="119"/>
      <c r="Q29" s="119"/>
      <c r="R29" s="119"/>
      <c r="S29" s="119"/>
      <c r="T29" s="119" t="s">
        <v>192</v>
      </c>
      <c r="U29" s="119">
        <v>7044.0</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ht="20.25" customHeight="1">
      <c r="A30" s="135"/>
      <c r="B30" s="131"/>
      <c r="C30" s="132"/>
      <c r="D30" s="132"/>
      <c r="E30" s="132"/>
      <c r="F30" s="132"/>
      <c r="G30" s="132"/>
      <c r="H30" s="132"/>
      <c r="I30" s="132"/>
      <c r="J30" s="132"/>
      <c r="K30" s="132"/>
      <c r="L30" s="132"/>
      <c r="M30" s="132"/>
      <c r="N30" s="132"/>
      <c r="O30" s="132"/>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row>
    <row r="31" ht="20.25" customHeight="1">
      <c r="A31" s="140" t="s">
        <v>294</v>
      </c>
      <c r="B31" s="134"/>
      <c r="C31" s="131"/>
      <c r="D31" s="132"/>
      <c r="E31" s="132"/>
      <c r="F31" s="132"/>
      <c r="G31" s="132"/>
      <c r="H31" s="132"/>
      <c r="I31" s="132"/>
      <c r="J31" s="132"/>
      <c r="K31" s="132"/>
      <c r="L31" s="132"/>
      <c r="M31" s="132"/>
      <c r="N31" s="132"/>
      <c r="O31" s="132"/>
      <c r="P31" s="119"/>
      <c r="Q31" s="119"/>
      <c r="R31" s="119"/>
      <c r="S31" s="119"/>
      <c r="T31" s="119" t="s">
        <v>175</v>
      </c>
      <c r="U31" s="119">
        <v>7022.0</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ht="20.25" customHeight="1">
      <c r="A32" s="135">
        <v>7006.0</v>
      </c>
      <c r="B32" s="147" t="str">
        <f>IF(ISTEXT("SC Division-"&amp;VLOOKUP(A32,'Chart of Accounts'!$B$5:$C$50,2,FALSE)),"SC Division-"&amp;VLOOKUP(A32,'Chart of Accounts'!$B$5:$C$50,2,FALSE),"")</f>
        <v>SC Division-Educational Materials</v>
      </c>
      <c r="C32" s="145"/>
      <c r="D32" s="145"/>
      <c r="E32" s="145"/>
      <c r="F32" s="145"/>
      <c r="G32" s="145"/>
      <c r="H32" s="145"/>
      <c r="I32" s="145"/>
      <c r="J32" s="145"/>
      <c r="K32" s="145"/>
      <c r="L32" s="145"/>
      <c r="M32" s="145"/>
      <c r="N32" s="145"/>
      <c r="O32" s="132">
        <f t="shared" ref="O32:O40" si="28">SUM(C32:N32)</f>
        <v>0</v>
      </c>
      <c r="P32" s="119"/>
      <c r="Q32" s="119"/>
      <c r="R32" s="119"/>
      <c r="S32" s="119"/>
      <c r="T32" s="119" t="s">
        <v>177</v>
      </c>
      <c r="U32" s="119">
        <v>7024.0</v>
      </c>
      <c r="V32" s="119"/>
      <c r="W32" s="119"/>
      <c r="X32" s="119"/>
      <c r="Y32" s="119"/>
      <c r="Z32" s="119"/>
      <c r="AA32" s="119" t="s">
        <v>143</v>
      </c>
      <c r="AB32" s="119" t="str">
        <f t="shared" ref="AB32:AB40" si="29">IF(A32="","",A32&amp;"-000000")</f>
        <v>7006-000000</v>
      </c>
      <c r="AC32" s="119">
        <v>802.0</v>
      </c>
      <c r="AD32" s="119" t="str">
        <f t="shared" ref="AD32:AD40" si="30">IF(LEN($O$1)=3,$O$1,IF(LEN($O$1)=2,0&amp;$O$1,IF(LEN($O$1)=1,0&amp;0&amp;$O$1,"ERROR")))</f>
        <v>006</v>
      </c>
      <c r="AE32" s="119"/>
      <c r="AF32" s="119"/>
      <c r="AG32" s="119">
        <v>110.0</v>
      </c>
      <c r="AH32" s="119" t="str">
        <f>Summary!$B$2</f>
        <v>USD</v>
      </c>
      <c r="AI32" s="119">
        <f t="shared" ref="AI32:AT32" si="27">IF(C32="",0,C32)</f>
        <v>0</v>
      </c>
      <c r="AJ32" s="119">
        <f t="shared" si="27"/>
        <v>0</v>
      </c>
      <c r="AK32" s="119">
        <f t="shared" si="27"/>
        <v>0</v>
      </c>
      <c r="AL32" s="119">
        <f t="shared" si="27"/>
        <v>0</v>
      </c>
      <c r="AM32" s="119">
        <f t="shared" si="27"/>
        <v>0</v>
      </c>
      <c r="AN32" s="119">
        <f t="shared" si="27"/>
        <v>0</v>
      </c>
      <c r="AO32" s="119">
        <f t="shared" si="27"/>
        <v>0</v>
      </c>
      <c r="AP32" s="119">
        <f t="shared" si="27"/>
        <v>0</v>
      </c>
      <c r="AQ32" s="119">
        <f t="shared" si="27"/>
        <v>0</v>
      </c>
      <c r="AR32" s="119">
        <f t="shared" si="27"/>
        <v>0</v>
      </c>
      <c r="AS32" s="119">
        <f t="shared" si="27"/>
        <v>0</v>
      </c>
      <c r="AT32" s="119">
        <f t="shared" si="27"/>
        <v>0</v>
      </c>
    </row>
    <row r="33" ht="20.25" customHeight="1">
      <c r="A33" s="135">
        <v>7010.0</v>
      </c>
      <c r="B33" s="147" t="str">
        <f>IF(ISTEXT("SC Division-"&amp;VLOOKUP(A33,'Chart of Accounts'!$B$5:$C$50,2,FALSE)),"SC Division-"&amp;VLOOKUP(A33,'Chart of Accounts'!$B$5:$C$50,2,FALSE),"")</f>
        <v>SC Division-Awards Expense (Trophies, Plaques, Ribbons &amp; Certificates)</v>
      </c>
      <c r="C33" s="145"/>
      <c r="D33" s="145"/>
      <c r="E33" s="145"/>
      <c r="F33" s="145"/>
      <c r="G33" s="145"/>
      <c r="H33" s="145">
        <v>500.0</v>
      </c>
      <c r="I33" s="145"/>
      <c r="J33" s="145"/>
      <c r="K33" s="145"/>
      <c r="L33" s="145"/>
      <c r="M33" s="145"/>
      <c r="N33" s="145"/>
      <c r="O33" s="132">
        <f t="shared" si="28"/>
        <v>500</v>
      </c>
      <c r="P33" s="119"/>
      <c r="Q33" s="119"/>
      <c r="R33" s="119"/>
      <c r="S33" s="119"/>
      <c r="T33" s="119" t="s">
        <v>179</v>
      </c>
      <c r="U33" s="119">
        <v>7026.0</v>
      </c>
      <c r="V33" s="119"/>
      <c r="W33" s="119"/>
      <c r="X33" s="119"/>
      <c r="Y33" s="119"/>
      <c r="Z33" s="119"/>
      <c r="AA33" s="119" t="s">
        <v>143</v>
      </c>
      <c r="AB33" s="119" t="str">
        <f t="shared" si="29"/>
        <v>7010-000000</v>
      </c>
      <c r="AC33" s="119">
        <v>802.0</v>
      </c>
      <c r="AD33" s="119" t="str">
        <f t="shared" si="30"/>
        <v>006</v>
      </c>
      <c r="AE33" s="119"/>
      <c r="AF33" s="119"/>
      <c r="AG33" s="119">
        <v>110.0</v>
      </c>
      <c r="AH33" s="119" t="str">
        <f>Summary!$B$2</f>
        <v>USD</v>
      </c>
      <c r="AI33" s="119">
        <f t="shared" ref="AI33:AT33" si="31">IF(C33="",0,C33)</f>
        <v>0</v>
      </c>
      <c r="AJ33" s="119">
        <f t="shared" si="31"/>
        <v>0</v>
      </c>
      <c r="AK33" s="119">
        <f t="shared" si="31"/>
        <v>0</v>
      </c>
      <c r="AL33" s="119">
        <f t="shared" si="31"/>
        <v>0</v>
      </c>
      <c r="AM33" s="119">
        <f t="shared" si="31"/>
        <v>0</v>
      </c>
      <c r="AN33" s="129">
        <f t="shared" si="31"/>
        <v>500</v>
      </c>
      <c r="AO33" s="119">
        <f t="shared" si="31"/>
        <v>0</v>
      </c>
      <c r="AP33" s="119">
        <f t="shared" si="31"/>
        <v>0</v>
      </c>
      <c r="AQ33" s="119">
        <f t="shared" si="31"/>
        <v>0</v>
      </c>
      <c r="AR33" s="119">
        <f t="shared" si="31"/>
        <v>0</v>
      </c>
      <c r="AS33" s="119">
        <f t="shared" si="31"/>
        <v>0</v>
      </c>
      <c r="AT33" s="119">
        <f t="shared" si="31"/>
        <v>0</v>
      </c>
    </row>
    <row r="34" ht="20.25" customHeight="1">
      <c r="A34" s="135">
        <v>7012.0</v>
      </c>
      <c r="B34" s="147" t="str">
        <f>IF(ISTEXT("SC Division-"&amp;VLOOKUP(A34,'Chart of Accounts'!$B$5:$C$50,2,FALSE)),"SC Division-"&amp;VLOOKUP(A34,'Chart of Accounts'!$B$5:$C$50,2,FALSE),"")</f>
        <v>SC Division-Supplies &amp; Stationery Expense</v>
      </c>
      <c r="C34" s="145"/>
      <c r="D34" s="145"/>
      <c r="E34" s="145"/>
      <c r="F34" s="145"/>
      <c r="G34" s="145"/>
      <c r="H34" s="145"/>
      <c r="I34" s="145"/>
      <c r="J34" s="145"/>
      <c r="K34" s="145"/>
      <c r="L34" s="145"/>
      <c r="M34" s="145"/>
      <c r="N34" s="145"/>
      <c r="O34" s="132">
        <f t="shared" si="28"/>
        <v>0</v>
      </c>
      <c r="P34" s="119"/>
      <c r="Q34" s="119"/>
      <c r="R34" s="119"/>
      <c r="S34" s="119"/>
      <c r="T34" s="119" t="s">
        <v>181</v>
      </c>
      <c r="U34" s="119">
        <v>7028.0</v>
      </c>
      <c r="V34" s="119"/>
      <c r="W34" s="119"/>
      <c r="X34" s="119"/>
      <c r="Y34" s="119"/>
      <c r="Z34" s="119"/>
      <c r="AA34" s="119" t="s">
        <v>143</v>
      </c>
      <c r="AB34" s="119" t="str">
        <f t="shared" si="29"/>
        <v>7012-000000</v>
      </c>
      <c r="AC34" s="119">
        <v>802.0</v>
      </c>
      <c r="AD34" s="119" t="str">
        <f t="shared" si="30"/>
        <v>006</v>
      </c>
      <c r="AE34" s="119"/>
      <c r="AF34" s="119"/>
      <c r="AG34" s="119">
        <v>110.0</v>
      </c>
      <c r="AH34" s="119" t="str">
        <f>Summary!$B$2</f>
        <v>USD</v>
      </c>
      <c r="AI34" s="119">
        <f t="shared" ref="AI34:AT34" si="32">IF(C34="",0,C34)</f>
        <v>0</v>
      </c>
      <c r="AJ34" s="119">
        <f t="shared" si="32"/>
        <v>0</v>
      </c>
      <c r="AK34" s="119">
        <f t="shared" si="32"/>
        <v>0</v>
      </c>
      <c r="AL34" s="119">
        <f t="shared" si="32"/>
        <v>0</v>
      </c>
      <c r="AM34" s="119">
        <f t="shared" si="32"/>
        <v>0</v>
      </c>
      <c r="AN34" s="119">
        <f t="shared" si="32"/>
        <v>0</v>
      </c>
      <c r="AO34" s="119">
        <f t="shared" si="32"/>
        <v>0</v>
      </c>
      <c r="AP34" s="119">
        <f t="shared" si="32"/>
        <v>0</v>
      </c>
      <c r="AQ34" s="119">
        <f t="shared" si="32"/>
        <v>0</v>
      </c>
      <c r="AR34" s="119">
        <f t="shared" si="32"/>
        <v>0</v>
      </c>
      <c r="AS34" s="119">
        <f t="shared" si="32"/>
        <v>0</v>
      </c>
      <c r="AT34" s="119">
        <f t="shared" si="32"/>
        <v>0</v>
      </c>
    </row>
    <row r="35" ht="20.25" customHeight="1">
      <c r="A35" s="135">
        <v>7014.0</v>
      </c>
      <c r="B35" s="147" t="str">
        <f>IF(ISTEXT("SC Division-"&amp;VLOOKUP(A35,'Chart of Accounts'!$B$5:$C$50,2,FALSE)),"SC Division-"&amp;VLOOKUP(A35,'Chart of Accounts'!$B$5:$C$50,2,FALSE),"")</f>
        <v>SC Division-Room Rental Event Expense</v>
      </c>
      <c r="C35" s="145"/>
      <c r="D35" s="145"/>
      <c r="E35" s="145"/>
      <c r="F35" s="145"/>
      <c r="G35" s="145"/>
      <c r="H35" s="145"/>
      <c r="I35" s="145"/>
      <c r="J35" s="145"/>
      <c r="K35" s="145"/>
      <c r="L35" s="145"/>
      <c r="M35" s="145"/>
      <c r="N35" s="145"/>
      <c r="O35" s="132">
        <f t="shared" si="28"/>
        <v>0</v>
      </c>
      <c r="P35" s="119"/>
      <c r="Q35" s="119"/>
      <c r="R35" s="119"/>
      <c r="S35" s="119"/>
      <c r="T35" s="119" t="s">
        <v>183</v>
      </c>
      <c r="U35" s="119">
        <v>7030.0</v>
      </c>
      <c r="V35" s="119"/>
      <c r="W35" s="119"/>
      <c r="X35" s="119"/>
      <c r="Y35" s="119"/>
      <c r="Z35" s="119"/>
      <c r="AA35" s="119" t="s">
        <v>143</v>
      </c>
      <c r="AB35" s="119" t="str">
        <f t="shared" si="29"/>
        <v>7014-000000</v>
      </c>
      <c r="AC35" s="119">
        <v>802.0</v>
      </c>
      <c r="AD35" s="119" t="str">
        <f t="shared" si="30"/>
        <v>006</v>
      </c>
      <c r="AE35" s="119"/>
      <c r="AF35" s="119"/>
      <c r="AG35" s="119">
        <v>110.0</v>
      </c>
      <c r="AH35" s="119" t="str">
        <f>Summary!$B$2</f>
        <v>USD</v>
      </c>
      <c r="AI35" s="119">
        <f t="shared" ref="AI35:AT35" si="33">IF(C35="",0,C35)</f>
        <v>0</v>
      </c>
      <c r="AJ35" s="119">
        <f t="shared" si="33"/>
        <v>0</v>
      </c>
      <c r="AK35" s="119">
        <f t="shared" si="33"/>
        <v>0</v>
      </c>
      <c r="AL35" s="119">
        <f t="shared" si="33"/>
        <v>0</v>
      </c>
      <c r="AM35" s="119">
        <f t="shared" si="33"/>
        <v>0</v>
      </c>
      <c r="AN35" s="119">
        <f t="shared" si="33"/>
        <v>0</v>
      </c>
      <c r="AO35" s="119">
        <f t="shared" si="33"/>
        <v>0</v>
      </c>
      <c r="AP35" s="119">
        <f t="shared" si="33"/>
        <v>0</v>
      </c>
      <c r="AQ35" s="119">
        <f t="shared" si="33"/>
        <v>0</v>
      </c>
      <c r="AR35" s="119">
        <f t="shared" si="33"/>
        <v>0</v>
      </c>
      <c r="AS35" s="119">
        <f t="shared" si="33"/>
        <v>0</v>
      </c>
      <c r="AT35" s="119">
        <f t="shared" si="33"/>
        <v>0</v>
      </c>
    </row>
    <row r="36" ht="20.25" customHeight="1">
      <c r="A36" s="135">
        <v>7086.0</v>
      </c>
      <c r="B36" s="147" t="str">
        <f>IF(ISTEXT("SC Division-"&amp;VLOOKUP(A36,'Chart of Accounts'!$B$5:$C$50,2,FALSE)),"SC Division-"&amp;VLOOKUP(A36,'Chart of Accounts'!$B$5:$C$50,2,FALSE),"")</f>
        <v>SC Division-Miscellaneous Expenses</v>
      </c>
      <c r="C36" s="145"/>
      <c r="D36" s="145"/>
      <c r="E36" s="145"/>
      <c r="F36" s="145"/>
      <c r="G36" s="145"/>
      <c r="H36" s="145"/>
      <c r="I36" s="145"/>
      <c r="J36" s="145"/>
      <c r="K36" s="145"/>
      <c r="L36" s="145"/>
      <c r="M36" s="145"/>
      <c r="N36" s="145"/>
      <c r="O36" s="132">
        <f t="shared" si="28"/>
        <v>0</v>
      </c>
      <c r="P36" s="119"/>
      <c r="Q36" s="119"/>
      <c r="R36" s="119"/>
      <c r="S36" s="119"/>
      <c r="T36" s="119" t="s">
        <v>186</v>
      </c>
      <c r="U36" s="119">
        <v>7034.0</v>
      </c>
      <c r="V36" s="119"/>
      <c r="W36" s="119"/>
      <c r="X36" s="119"/>
      <c r="Y36" s="119"/>
      <c r="Z36" s="119"/>
      <c r="AA36" s="119" t="s">
        <v>143</v>
      </c>
      <c r="AB36" s="119" t="str">
        <f t="shared" si="29"/>
        <v>7086-000000</v>
      </c>
      <c r="AC36" s="119">
        <v>802.0</v>
      </c>
      <c r="AD36" s="119" t="str">
        <f t="shared" si="30"/>
        <v>006</v>
      </c>
      <c r="AE36" s="119"/>
      <c r="AF36" s="119"/>
      <c r="AG36" s="119">
        <v>110.0</v>
      </c>
      <c r="AH36" s="119" t="str">
        <f>Summary!$B$2</f>
        <v>USD</v>
      </c>
      <c r="AI36" s="119">
        <f t="shared" ref="AI36:AT36" si="34">IF(C36="",0,C36)</f>
        <v>0</v>
      </c>
      <c r="AJ36" s="119">
        <f t="shared" si="34"/>
        <v>0</v>
      </c>
      <c r="AK36" s="119">
        <f t="shared" si="34"/>
        <v>0</v>
      </c>
      <c r="AL36" s="119">
        <f t="shared" si="34"/>
        <v>0</v>
      </c>
      <c r="AM36" s="119">
        <f t="shared" si="34"/>
        <v>0</v>
      </c>
      <c r="AN36" s="119">
        <f t="shared" si="34"/>
        <v>0</v>
      </c>
      <c r="AO36" s="119">
        <f t="shared" si="34"/>
        <v>0</v>
      </c>
      <c r="AP36" s="119">
        <f t="shared" si="34"/>
        <v>0</v>
      </c>
      <c r="AQ36" s="119">
        <f t="shared" si="34"/>
        <v>0</v>
      </c>
      <c r="AR36" s="119">
        <f t="shared" si="34"/>
        <v>0</v>
      </c>
      <c r="AS36" s="119">
        <f t="shared" si="34"/>
        <v>0</v>
      </c>
      <c r="AT36" s="119">
        <f t="shared" si="34"/>
        <v>0</v>
      </c>
    </row>
    <row r="37" ht="20.25" customHeight="1">
      <c r="A37" s="135">
        <v>7090.0</v>
      </c>
      <c r="B37" s="147" t="str">
        <f>IF(ISTEXT("SC Division-"&amp;VLOOKUP(A37,'Chart of Accounts'!$B$5:$C$61,2,FALSE)),"SC Division-"&amp;VLOOKUP(A37,'Chart of Accounts'!$B$5:$C$61,2,FALSE),"")</f>
        <v>SC Division-Equipment Rental</v>
      </c>
      <c r="C37" s="145"/>
      <c r="D37" s="145"/>
      <c r="E37" s="145"/>
      <c r="F37" s="145"/>
      <c r="G37" s="145"/>
      <c r="H37" s="145"/>
      <c r="I37" s="145"/>
      <c r="J37" s="145"/>
      <c r="K37" s="145"/>
      <c r="L37" s="145"/>
      <c r="M37" s="145"/>
      <c r="N37" s="145"/>
      <c r="O37" s="132">
        <f t="shared" si="28"/>
        <v>0</v>
      </c>
      <c r="P37" s="119"/>
      <c r="Q37" s="119"/>
      <c r="R37" s="119"/>
      <c r="S37" s="119"/>
      <c r="T37" s="119" t="s">
        <v>188</v>
      </c>
      <c r="U37" s="119">
        <v>7036.0</v>
      </c>
      <c r="V37" s="119"/>
      <c r="W37" s="119"/>
      <c r="X37" s="119"/>
      <c r="Y37" s="119"/>
      <c r="Z37" s="119"/>
      <c r="AA37" s="119" t="s">
        <v>143</v>
      </c>
      <c r="AB37" s="119" t="str">
        <f t="shared" si="29"/>
        <v>7090-000000</v>
      </c>
      <c r="AC37" s="119">
        <v>802.0</v>
      </c>
      <c r="AD37" s="119" t="str">
        <f t="shared" si="30"/>
        <v>006</v>
      </c>
      <c r="AE37" s="119"/>
      <c r="AF37" s="119"/>
      <c r="AG37" s="119">
        <v>110.0</v>
      </c>
      <c r="AH37" s="119" t="str">
        <f>Summary!$B$2</f>
        <v>USD</v>
      </c>
      <c r="AI37" s="119">
        <f t="shared" ref="AI37:AT37" si="35">IF(C37="",0,C37)</f>
        <v>0</v>
      </c>
      <c r="AJ37" s="119">
        <f t="shared" si="35"/>
        <v>0</v>
      </c>
      <c r="AK37" s="119">
        <f t="shared" si="35"/>
        <v>0</v>
      </c>
      <c r="AL37" s="119">
        <f t="shared" si="35"/>
        <v>0</v>
      </c>
      <c r="AM37" s="119">
        <f t="shared" si="35"/>
        <v>0</v>
      </c>
      <c r="AN37" s="119">
        <f t="shared" si="35"/>
        <v>0</v>
      </c>
      <c r="AO37" s="119">
        <f t="shared" si="35"/>
        <v>0</v>
      </c>
      <c r="AP37" s="119">
        <f t="shared" si="35"/>
        <v>0</v>
      </c>
      <c r="AQ37" s="119">
        <f t="shared" si="35"/>
        <v>0</v>
      </c>
      <c r="AR37" s="119">
        <f t="shared" si="35"/>
        <v>0</v>
      </c>
      <c r="AS37" s="119">
        <f t="shared" si="35"/>
        <v>0</v>
      </c>
      <c r="AT37" s="119">
        <f t="shared" si="35"/>
        <v>0</v>
      </c>
    </row>
    <row r="38" ht="20.25" customHeight="1">
      <c r="A38" s="2"/>
      <c r="B38" s="147" t="str">
        <f>IF(ISTEXT("SC-"&amp;VLOOKUP(A38,'Chart of Accounts'!$B$5:$C$54,2,FALSE)),"SC-"&amp;VLOOKUP(A38,'Chart of Accounts'!$B$5:$C$54,2,FALSE),"")</f>
        <v/>
      </c>
      <c r="C38" s="145"/>
      <c r="D38" s="145"/>
      <c r="E38" s="145"/>
      <c r="F38" s="145"/>
      <c r="G38" s="145"/>
      <c r="H38" s="145"/>
      <c r="I38" s="145"/>
      <c r="J38" s="145"/>
      <c r="K38" s="145"/>
      <c r="L38" s="145"/>
      <c r="M38" s="145"/>
      <c r="N38" s="145"/>
      <c r="O38" s="132">
        <f t="shared" si="28"/>
        <v>0</v>
      </c>
      <c r="P38" s="119"/>
      <c r="Q38" s="119"/>
      <c r="R38" s="119"/>
      <c r="S38" s="119"/>
      <c r="T38" s="119" t="s">
        <v>189</v>
      </c>
      <c r="U38" s="119">
        <v>7038.0</v>
      </c>
      <c r="V38" s="119"/>
      <c r="W38" s="119"/>
      <c r="X38" s="119"/>
      <c r="Y38" s="119"/>
      <c r="Z38" s="119"/>
      <c r="AA38" s="119" t="s">
        <v>143</v>
      </c>
      <c r="AB38" s="119" t="str">
        <f t="shared" si="29"/>
        <v/>
      </c>
      <c r="AC38" s="119">
        <v>802.0</v>
      </c>
      <c r="AD38" s="119" t="str">
        <f t="shared" si="30"/>
        <v>006</v>
      </c>
      <c r="AE38" s="119"/>
      <c r="AF38" s="119"/>
      <c r="AG38" s="119">
        <v>110.0</v>
      </c>
      <c r="AH38" s="119" t="str">
        <f>Summary!$B$2</f>
        <v>USD</v>
      </c>
      <c r="AI38" s="119">
        <f t="shared" ref="AI38:AT38" si="36">IF(C38="",0,C38)</f>
        <v>0</v>
      </c>
      <c r="AJ38" s="119">
        <f t="shared" si="36"/>
        <v>0</v>
      </c>
      <c r="AK38" s="119">
        <f t="shared" si="36"/>
        <v>0</v>
      </c>
      <c r="AL38" s="119">
        <f t="shared" si="36"/>
        <v>0</v>
      </c>
      <c r="AM38" s="119">
        <f t="shared" si="36"/>
        <v>0</v>
      </c>
      <c r="AN38" s="119">
        <f t="shared" si="36"/>
        <v>0</v>
      </c>
      <c r="AO38" s="119">
        <f t="shared" si="36"/>
        <v>0</v>
      </c>
      <c r="AP38" s="119">
        <f t="shared" si="36"/>
        <v>0</v>
      </c>
      <c r="AQ38" s="119">
        <f t="shared" si="36"/>
        <v>0</v>
      </c>
      <c r="AR38" s="119">
        <f t="shared" si="36"/>
        <v>0</v>
      </c>
      <c r="AS38" s="119">
        <f t="shared" si="36"/>
        <v>0</v>
      </c>
      <c r="AT38" s="119">
        <f t="shared" si="36"/>
        <v>0</v>
      </c>
    </row>
    <row r="39" ht="20.25" customHeight="1">
      <c r="A39" s="2"/>
      <c r="B39" s="147" t="str">
        <f>IF(ISTEXT("SC-"&amp;VLOOKUP(A39,'Chart of Accounts'!$B$5:$C$54,2,FALSE)),"SC-"&amp;VLOOKUP(A39,'Chart of Accounts'!$B$5:$C$54,2,FALSE),"")</f>
        <v/>
      </c>
      <c r="C39" s="145"/>
      <c r="D39" s="145"/>
      <c r="E39" s="145"/>
      <c r="F39" s="145"/>
      <c r="G39" s="145"/>
      <c r="H39" s="145"/>
      <c r="I39" s="145"/>
      <c r="J39" s="145"/>
      <c r="K39" s="145"/>
      <c r="L39" s="145"/>
      <c r="M39" s="145"/>
      <c r="N39" s="145"/>
      <c r="O39" s="132">
        <f t="shared" si="28"/>
        <v>0</v>
      </c>
      <c r="P39" s="119"/>
      <c r="Q39" s="119"/>
      <c r="R39" s="119"/>
      <c r="S39" s="119"/>
      <c r="T39" s="119" t="s">
        <v>190</v>
      </c>
      <c r="U39" s="119">
        <v>7040.0</v>
      </c>
      <c r="V39" s="119"/>
      <c r="W39" s="119"/>
      <c r="X39" s="119"/>
      <c r="Y39" s="119"/>
      <c r="Z39" s="119"/>
      <c r="AA39" s="119" t="s">
        <v>143</v>
      </c>
      <c r="AB39" s="119" t="str">
        <f t="shared" si="29"/>
        <v/>
      </c>
      <c r="AC39" s="119">
        <v>802.0</v>
      </c>
      <c r="AD39" s="119" t="str">
        <f t="shared" si="30"/>
        <v>006</v>
      </c>
      <c r="AE39" s="119"/>
      <c r="AF39" s="119"/>
      <c r="AG39" s="119">
        <v>110.0</v>
      </c>
      <c r="AH39" s="119" t="str">
        <f>Summary!$B$2</f>
        <v>USD</v>
      </c>
      <c r="AI39" s="119">
        <f t="shared" ref="AI39:AT39" si="37">IF(C39="",0,C39)</f>
        <v>0</v>
      </c>
      <c r="AJ39" s="119">
        <f t="shared" si="37"/>
        <v>0</v>
      </c>
      <c r="AK39" s="119">
        <f t="shared" si="37"/>
        <v>0</v>
      </c>
      <c r="AL39" s="119">
        <f t="shared" si="37"/>
        <v>0</v>
      </c>
      <c r="AM39" s="119">
        <f t="shared" si="37"/>
        <v>0</v>
      </c>
      <c r="AN39" s="119">
        <f t="shared" si="37"/>
        <v>0</v>
      </c>
      <c r="AO39" s="119">
        <f t="shared" si="37"/>
        <v>0</v>
      </c>
      <c r="AP39" s="119">
        <f t="shared" si="37"/>
        <v>0</v>
      </c>
      <c r="AQ39" s="119">
        <f t="shared" si="37"/>
        <v>0</v>
      </c>
      <c r="AR39" s="119">
        <f t="shared" si="37"/>
        <v>0</v>
      </c>
      <c r="AS39" s="119">
        <f t="shared" si="37"/>
        <v>0</v>
      </c>
      <c r="AT39" s="119">
        <f t="shared" si="37"/>
        <v>0</v>
      </c>
    </row>
    <row r="40" ht="20.25" customHeight="1">
      <c r="A40" s="2"/>
      <c r="B40" s="147" t="str">
        <f>IF(ISTEXT("SC-"&amp;VLOOKUP(A40,'Chart of Accounts'!$B$5:$C$54,2,FALSE)),"SC-"&amp;VLOOKUP(A40,'Chart of Accounts'!$B$5:$C$54,2,FALSE),"")</f>
        <v/>
      </c>
      <c r="C40" s="145"/>
      <c r="D40" s="145"/>
      <c r="E40" s="145"/>
      <c r="F40" s="145"/>
      <c r="G40" s="145"/>
      <c r="H40" s="145"/>
      <c r="I40" s="145"/>
      <c r="J40" s="145"/>
      <c r="K40" s="145"/>
      <c r="L40" s="145"/>
      <c r="M40" s="145"/>
      <c r="N40" s="145"/>
      <c r="O40" s="132">
        <f t="shared" si="28"/>
        <v>0</v>
      </c>
      <c r="P40" s="119"/>
      <c r="Q40" s="119"/>
      <c r="R40" s="119"/>
      <c r="S40" s="119"/>
      <c r="T40" s="119" t="s">
        <v>191</v>
      </c>
      <c r="U40" s="119">
        <v>7042.0</v>
      </c>
      <c r="V40" s="119"/>
      <c r="W40" s="119"/>
      <c r="X40" s="119"/>
      <c r="Y40" s="119"/>
      <c r="Z40" s="119"/>
      <c r="AA40" s="119" t="s">
        <v>143</v>
      </c>
      <c r="AB40" s="119" t="str">
        <f t="shared" si="29"/>
        <v/>
      </c>
      <c r="AC40" s="119">
        <v>802.0</v>
      </c>
      <c r="AD40" s="119" t="str">
        <f t="shared" si="30"/>
        <v>006</v>
      </c>
      <c r="AE40" s="119"/>
      <c r="AF40" s="119"/>
      <c r="AG40" s="119">
        <v>110.0</v>
      </c>
      <c r="AH40" s="119" t="str">
        <f>Summary!$B$2</f>
        <v>USD</v>
      </c>
      <c r="AI40" s="119">
        <f t="shared" ref="AI40:AT40" si="38">IF(C40="",0,C40)</f>
        <v>0</v>
      </c>
      <c r="AJ40" s="119">
        <f t="shared" si="38"/>
        <v>0</v>
      </c>
      <c r="AK40" s="119">
        <f t="shared" si="38"/>
        <v>0</v>
      </c>
      <c r="AL40" s="119">
        <f t="shared" si="38"/>
        <v>0</v>
      </c>
      <c r="AM40" s="119">
        <f t="shared" si="38"/>
        <v>0</v>
      </c>
      <c r="AN40" s="119">
        <f t="shared" si="38"/>
        <v>0</v>
      </c>
      <c r="AO40" s="119">
        <f t="shared" si="38"/>
        <v>0</v>
      </c>
      <c r="AP40" s="119">
        <f t="shared" si="38"/>
        <v>0</v>
      </c>
      <c r="AQ40" s="119">
        <f t="shared" si="38"/>
        <v>0</v>
      </c>
      <c r="AR40" s="119">
        <f t="shared" si="38"/>
        <v>0</v>
      </c>
      <c r="AS40" s="119">
        <f t="shared" si="38"/>
        <v>0</v>
      </c>
      <c r="AT40" s="119">
        <f t="shared" si="38"/>
        <v>0</v>
      </c>
    </row>
    <row r="41" ht="20.25" customHeight="1">
      <c r="A41" s="135"/>
      <c r="B41" s="131" t="s">
        <v>293</v>
      </c>
      <c r="C41" s="165">
        <f t="shared" ref="C41:O41" si="39">SUM(C32:C40)</f>
        <v>0</v>
      </c>
      <c r="D41" s="165">
        <f t="shared" si="39"/>
        <v>0</v>
      </c>
      <c r="E41" s="165">
        <f t="shared" si="39"/>
        <v>0</v>
      </c>
      <c r="F41" s="165">
        <f t="shared" si="39"/>
        <v>0</v>
      </c>
      <c r="G41" s="165">
        <f t="shared" si="39"/>
        <v>0</v>
      </c>
      <c r="H41" s="165">
        <f t="shared" si="39"/>
        <v>500</v>
      </c>
      <c r="I41" s="165">
        <f t="shared" si="39"/>
        <v>0</v>
      </c>
      <c r="J41" s="165">
        <f t="shared" si="39"/>
        <v>0</v>
      </c>
      <c r="K41" s="165">
        <f t="shared" si="39"/>
        <v>0</v>
      </c>
      <c r="L41" s="165">
        <f t="shared" si="39"/>
        <v>0</v>
      </c>
      <c r="M41" s="165">
        <f t="shared" si="39"/>
        <v>0</v>
      </c>
      <c r="N41" s="165">
        <f t="shared" si="39"/>
        <v>0</v>
      </c>
      <c r="O41" s="165">
        <f t="shared" si="39"/>
        <v>500</v>
      </c>
      <c r="P41" s="119"/>
      <c r="Q41" s="119"/>
      <c r="R41" s="119"/>
      <c r="S41" s="119"/>
      <c r="T41" s="119" t="s">
        <v>192</v>
      </c>
      <c r="U41" s="119">
        <v>7044.0</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35"/>
      <c r="B42" s="131"/>
      <c r="C42" s="132"/>
      <c r="D42" s="132"/>
      <c r="E42" s="132"/>
      <c r="F42" s="132"/>
      <c r="G42" s="132"/>
      <c r="H42" s="132"/>
      <c r="I42" s="132"/>
      <c r="J42" s="132"/>
      <c r="K42" s="132"/>
      <c r="L42" s="132"/>
      <c r="M42" s="132"/>
      <c r="N42" s="132"/>
      <c r="O42" s="132"/>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40" t="s">
        <v>295</v>
      </c>
      <c r="B43" s="134"/>
      <c r="C43" s="131"/>
      <c r="D43" s="132"/>
      <c r="E43" s="132"/>
      <c r="F43" s="132"/>
      <c r="G43" s="132"/>
      <c r="H43" s="132"/>
      <c r="I43" s="132"/>
      <c r="J43" s="132"/>
      <c r="K43" s="132"/>
      <c r="L43" s="132"/>
      <c r="M43" s="132"/>
      <c r="N43" s="132"/>
      <c r="O43" s="132"/>
      <c r="P43" s="119"/>
      <c r="Q43" s="119"/>
      <c r="R43" s="119"/>
      <c r="S43" s="119"/>
      <c r="T43" s="119" t="s">
        <v>175</v>
      </c>
      <c r="U43" s="119">
        <v>7022.0</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35">
        <v>7006.0</v>
      </c>
      <c r="B44" s="147" t="str">
        <f>IF(ISTEXT("SC District-"&amp;VLOOKUP(A44,'Chart of Accounts'!$B$5:$C$50,2,FALSE)),"SC District-"&amp;VLOOKUP(A44,'Chart of Accounts'!$B$5:$C$50,2,FALSE),"")</f>
        <v>SC District-Educational Materials</v>
      </c>
      <c r="C44" s="145"/>
      <c r="D44" s="145"/>
      <c r="E44" s="145"/>
      <c r="F44" s="145"/>
      <c r="G44" s="145"/>
      <c r="H44" s="145"/>
      <c r="I44" s="145"/>
      <c r="J44" s="145"/>
      <c r="K44" s="145"/>
      <c r="L44" s="145"/>
      <c r="M44" s="145"/>
      <c r="N44" s="145"/>
      <c r="O44" s="132">
        <f t="shared" ref="O44:O52" si="41">SUM(C44:N44)</f>
        <v>0</v>
      </c>
      <c r="P44" s="119"/>
      <c r="Q44" s="119"/>
      <c r="R44" s="119"/>
      <c r="S44" s="119"/>
      <c r="T44" s="119" t="s">
        <v>177</v>
      </c>
      <c r="U44" s="119">
        <v>7024.0</v>
      </c>
      <c r="V44" s="119"/>
      <c r="W44" s="119"/>
      <c r="X44" s="119"/>
      <c r="Y44" s="119"/>
      <c r="Z44" s="119"/>
      <c r="AA44" s="119" t="s">
        <v>143</v>
      </c>
      <c r="AB44" s="119" t="str">
        <f t="shared" ref="AB44:AB52" si="42">IF(A44="","",A44&amp;"-000000")</f>
        <v>7006-000000</v>
      </c>
      <c r="AC44" s="119">
        <v>803.0</v>
      </c>
      <c r="AD44" s="119" t="str">
        <f t="shared" ref="AD44:AD52" si="43">IF(LEN($O$1)=3,$O$1,IF(LEN($O$1)=2,0&amp;$O$1,IF(LEN($O$1)=1,0&amp;0&amp;$O$1,"ERROR")))</f>
        <v>006</v>
      </c>
      <c r="AE44" s="119"/>
      <c r="AF44" s="119"/>
      <c r="AG44" s="119">
        <v>110.0</v>
      </c>
      <c r="AH44" s="119" t="str">
        <f>Summary!$B$2</f>
        <v>USD</v>
      </c>
      <c r="AI44" s="119">
        <f t="shared" ref="AI44:AT44" si="40">IF(C44="",0,C44)</f>
        <v>0</v>
      </c>
      <c r="AJ44" s="119">
        <f t="shared" si="40"/>
        <v>0</v>
      </c>
      <c r="AK44" s="119">
        <f t="shared" si="40"/>
        <v>0</v>
      </c>
      <c r="AL44" s="119">
        <f t="shared" si="40"/>
        <v>0</v>
      </c>
      <c r="AM44" s="119">
        <f t="shared" si="40"/>
        <v>0</v>
      </c>
      <c r="AN44" s="119">
        <f t="shared" si="40"/>
        <v>0</v>
      </c>
      <c r="AO44" s="119">
        <f t="shared" si="40"/>
        <v>0</v>
      </c>
      <c r="AP44" s="119">
        <f t="shared" si="40"/>
        <v>0</v>
      </c>
      <c r="AQ44" s="119">
        <f t="shared" si="40"/>
        <v>0</v>
      </c>
      <c r="AR44" s="119">
        <f t="shared" si="40"/>
        <v>0</v>
      </c>
      <c r="AS44" s="119">
        <f t="shared" si="40"/>
        <v>0</v>
      </c>
      <c r="AT44" s="119">
        <f t="shared" si="40"/>
        <v>0</v>
      </c>
    </row>
    <row r="45" ht="18.75" customHeight="1">
      <c r="A45" s="135">
        <v>7010.0</v>
      </c>
      <c r="B45" s="147" t="str">
        <f>IF(ISTEXT("SC District-"&amp;VLOOKUP(A45,'Chart of Accounts'!$B$5:$C$50,2,FALSE)),"SC District-"&amp;VLOOKUP(A45,'Chart of Accounts'!$B$5:$C$50,2,FALSE),"")</f>
        <v>SC District-Awards Expense (Trophies, Plaques, Ribbons &amp; Certificates)</v>
      </c>
      <c r="C45" s="145"/>
      <c r="D45" s="145"/>
      <c r="E45" s="145"/>
      <c r="F45" s="145"/>
      <c r="G45" s="145"/>
      <c r="H45" s="145">
        <v>200.0</v>
      </c>
      <c r="I45" s="145"/>
      <c r="J45" s="145"/>
      <c r="K45" s="145"/>
      <c r="L45" s="145"/>
      <c r="M45" s="145"/>
      <c r="N45" s="145"/>
      <c r="O45" s="132">
        <f t="shared" si="41"/>
        <v>200</v>
      </c>
      <c r="P45" s="119"/>
      <c r="Q45" s="119"/>
      <c r="R45" s="119"/>
      <c r="S45" s="119"/>
      <c r="T45" s="119" t="s">
        <v>179</v>
      </c>
      <c r="U45" s="119">
        <v>7026.0</v>
      </c>
      <c r="V45" s="119"/>
      <c r="W45" s="119"/>
      <c r="X45" s="119"/>
      <c r="Y45" s="119"/>
      <c r="Z45" s="119"/>
      <c r="AA45" s="119" t="s">
        <v>143</v>
      </c>
      <c r="AB45" s="119" t="str">
        <f t="shared" si="42"/>
        <v>7010-000000</v>
      </c>
      <c r="AC45" s="119">
        <v>803.0</v>
      </c>
      <c r="AD45" s="119" t="str">
        <f t="shared" si="43"/>
        <v>006</v>
      </c>
      <c r="AE45" s="119"/>
      <c r="AF45" s="119"/>
      <c r="AG45" s="119">
        <v>110.0</v>
      </c>
      <c r="AH45" s="119" t="str">
        <f>Summary!$B$2</f>
        <v>USD</v>
      </c>
      <c r="AI45" s="119">
        <f t="shared" ref="AI45:AT45" si="44">IF(C45="",0,C45)</f>
        <v>0</v>
      </c>
      <c r="AJ45" s="119">
        <f t="shared" si="44"/>
        <v>0</v>
      </c>
      <c r="AK45" s="119">
        <f t="shared" si="44"/>
        <v>0</v>
      </c>
      <c r="AL45" s="119">
        <f t="shared" si="44"/>
        <v>0</v>
      </c>
      <c r="AM45" s="119">
        <f t="shared" si="44"/>
        <v>0</v>
      </c>
      <c r="AN45" s="129">
        <f t="shared" si="44"/>
        <v>200</v>
      </c>
      <c r="AO45" s="119">
        <f t="shared" si="44"/>
        <v>0</v>
      </c>
      <c r="AP45" s="119">
        <f t="shared" si="44"/>
        <v>0</v>
      </c>
      <c r="AQ45" s="119">
        <f t="shared" si="44"/>
        <v>0</v>
      </c>
      <c r="AR45" s="119">
        <f t="shared" si="44"/>
        <v>0</v>
      </c>
      <c r="AS45" s="119">
        <f t="shared" si="44"/>
        <v>0</v>
      </c>
      <c r="AT45" s="119">
        <f t="shared" si="44"/>
        <v>0</v>
      </c>
    </row>
    <row r="46" ht="15.75" customHeight="1">
      <c r="A46" s="135">
        <v>7012.0</v>
      </c>
      <c r="B46" s="147" t="str">
        <f>IF(ISTEXT("SC District-"&amp;VLOOKUP(A46,'Chart of Accounts'!$B$5:$C$50,2,FALSE)),"SC District-"&amp;VLOOKUP(A46,'Chart of Accounts'!$B$5:$C$50,2,FALSE),"")</f>
        <v>SC District-Supplies &amp; Stationery Expense</v>
      </c>
      <c r="C46" s="145"/>
      <c r="D46" s="145"/>
      <c r="E46" s="145"/>
      <c r="F46" s="145"/>
      <c r="G46" s="145"/>
      <c r="H46" s="145"/>
      <c r="I46" s="145"/>
      <c r="J46" s="145"/>
      <c r="K46" s="145"/>
      <c r="L46" s="145"/>
      <c r="M46" s="145"/>
      <c r="N46" s="145"/>
      <c r="O46" s="132">
        <f t="shared" si="41"/>
        <v>0</v>
      </c>
      <c r="P46" s="119"/>
      <c r="Q46" s="119"/>
      <c r="R46" s="119"/>
      <c r="S46" s="119"/>
      <c r="T46" s="119" t="s">
        <v>181</v>
      </c>
      <c r="U46" s="119">
        <v>7028.0</v>
      </c>
      <c r="V46" s="119"/>
      <c r="W46" s="119"/>
      <c r="X46" s="119"/>
      <c r="Y46" s="119"/>
      <c r="Z46" s="119"/>
      <c r="AA46" s="119" t="s">
        <v>143</v>
      </c>
      <c r="AB46" s="119" t="str">
        <f t="shared" si="42"/>
        <v>7012-000000</v>
      </c>
      <c r="AC46" s="119">
        <v>803.0</v>
      </c>
      <c r="AD46" s="119" t="str">
        <f t="shared" si="43"/>
        <v>006</v>
      </c>
      <c r="AE46" s="119"/>
      <c r="AF46" s="119"/>
      <c r="AG46" s="119">
        <v>110.0</v>
      </c>
      <c r="AH46" s="119" t="str">
        <f>Summary!$B$2</f>
        <v>USD</v>
      </c>
      <c r="AI46" s="119">
        <f t="shared" ref="AI46:AT46" si="45">IF(C46="",0,C46)</f>
        <v>0</v>
      </c>
      <c r="AJ46" s="119">
        <f t="shared" si="45"/>
        <v>0</v>
      </c>
      <c r="AK46" s="119">
        <f t="shared" si="45"/>
        <v>0</v>
      </c>
      <c r="AL46" s="119">
        <f t="shared" si="45"/>
        <v>0</v>
      </c>
      <c r="AM46" s="119">
        <f t="shared" si="45"/>
        <v>0</v>
      </c>
      <c r="AN46" s="119">
        <f t="shared" si="45"/>
        <v>0</v>
      </c>
      <c r="AO46" s="119">
        <f t="shared" si="45"/>
        <v>0</v>
      </c>
      <c r="AP46" s="119">
        <f t="shared" si="45"/>
        <v>0</v>
      </c>
      <c r="AQ46" s="119">
        <f t="shared" si="45"/>
        <v>0</v>
      </c>
      <c r="AR46" s="119">
        <f t="shared" si="45"/>
        <v>0</v>
      </c>
      <c r="AS46" s="119">
        <f t="shared" si="45"/>
        <v>0</v>
      </c>
      <c r="AT46" s="119">
        <f t="shared" si="45"/>
        <v>0</v>
      </c>
    </row>
    <row r="47" ht="15.75" customHeight="1">
      <c r="A47" s="135">
        <v>7014.0</v>
      </c>
      <c r="B47" s="147" t="str">
        <f>IF(ISTEXT("SC District-"&amp;VLOOKUP(A47,'Chart of Accounts'!$B$5:$C$50,2,FALSE)),"SC District-"&amp;VLOOKUP(A47,'Chart of Accounts'!$B$5:$C$50,2,FALSE),"")</f>
        <v>SC District-Room Rental Event Expense</v>
      </c>
      <c r="C47" s="145"/>
      <c r="D47" s="145"/>
      <c r="E47" s="145"/>
      <c r="F47" s="145"/>
      <c r="G47" s="145"/>
      <c r="H47" s="145"/>
      <c r="I47" s="145"/>
      <c r="J47" s="145"/>
      <c r="K47" s="145"/>
      <c r="L47" s="145"/>
      <c r="M47" s="145"/>
      <c r="N47" s="145"/>
      <c r="O47" s="132">
        <f t="shared" si="41"/>
        <v>0</v>
      </c>
      <c r="P47" s="119"/>
      <c r="Q47" s="119"/>
      <c r="R47" s="119"/>
      <c r="S47" s="119"/>
      <c r="T47" s="119" t="s">
        <v>183</v>
      </c>
      <c r="U47" s="119">
        <v>7030.0</v>
      </c>
      <c r="V47" s="119"/>
      <c r="W47" s="119"/>
      <c r="X47" s="119"/>
      <c r="Y47" s="119"/>
      <c r="Z47" s="119"/>
      <c r="AA47" s="119" t="s">
        <v>143</v>
      </c>
      <c r="AB47" s="119" t="str">
        <f t="shared" si="42"/>
        <v>7014-000000</v>
      </c>
      <c r="AC47" s="119">
        <v>803.0</v>
      </c>
      <c r="AD47" s="119" t="str">
        <f t="shared" si="43"/>
        <v>006</v>
      </c>
      <c r="AE47" s="119"/>
      <c r="AF47" s="119"/>
      <c r="AG47" s="119">
        <v>110.0</v>
      </c>
      <c r="AH47" s="119" t="str">
        <f>Summary!$B$2</f>
        <v>USD</v>
      </c>
      <c r="AI47" s="119">
        <f t="shared" ref="AI47:AT47" si="46">IF(C47="",0,C47)</f>
        <v>0</v>
      </c>
      <c r="AJ47" s="119">
        <f t="shared" si="46"/>
        <v>0</v>
      </c>
      <c r="AK47" s="119">
        <f t="shared" si="46"/>
        <v>0</v>
      </c>
      <c r="AL47" s="119">
        <f t="shared" si="46"/>
        <v>0</v>
      </c>
      <c r="AM47" s="119">
        <f t="shared" si="46"/>
        <v>0</v>
      </c>
      <c r="AN47" s="119">
        <f t="shared" si="46"/>
        <v>0</v>
      </c>
      <c r="AO47" s="119">
        <f t="shared" si="46"/>
        <v>0</v>
      </c>
      <c r="AP47" s="119">
        <f t="shared" si="46"/>
        <v>0</v>
      </c>
      <c r="AQ47" s="119">
        <f t="shared" si="46"/>
        <v>0</v>
      </c>
      <c r="AR47" s="119">
        <f t="shared" si="46"/>
        <v>0</v>
      </c>
      <c r="AS47" s="119">
        <f t="shared" si="46"/>
        <v>0</v>
      </c>
      <c r="AT47" s="119">
        <f t="shared" si="46"/>
        <v>0</v>
      </c>
    </row>
    <row r="48" ht="15.75" customHeight="1">
      <c r="A48" s="135">
        <v>7086.0</v>
      </c>
      <c r="B48" s="147" t="str">
        <f>IF(ISTEXT("SC District-"&amp;VLOOKUP(A48,'Chart of Accounts'!$B$5:$C$50,2,FALSE)),"SC District-"&amp;VLOOKUP(A48,'Chart of Accounts'!$B$5:$C$50,2,FALSE),"")</f>
        <v>SC District-Miscellaneous Expenses</v>
      </c>
      <c r="C48" s="145"/>
      <c r="D48" s="145"/>
      <c r="E48" s="145"/>
      <c r="F48" s="145"/>
      <c r="G48" s="145"/>
      <c r="H48" s="145"/>
      <c r="I48" s="145"/>
      <c r="J48" s="145"/>
      <c r="K48" s="145"/>
      <c r="L48" s="145"/>
      <c r="M48" s="145"/>
      <c r="N48" s="145"/>
      <c r="O48" s="132">
        <f t="shared" si="41"/>
        <v>0</v>
      </c>
      <c r="P48" s="119"/>
      <c r="Q48" s="119"/>
      <c r="R48" s="119"/>
      <c r="S48" s="119"/>
      <c r="T48" s="119" t="s">
        <v>186</v>
      </c>
      <c r="U48" s="119">
        <v>7034.0</v>
      </c>
      <c r="V48" s="119"/>
      <c r="W48" s="119"/>
      <c r="X48" s="119"/>
      <c r="Y48" s="119"/>
      <c r="Z48" s="119"/>
      <c r="AA48" s="119" t="s">
        <v>143</v>
      </c>
      <c r="AB48" s="119" t="str">
        <f t="shared" si="42"/>
        <v>7086-000000</v>
      </c>
      <c r="AC48" s="119">
        <v>803.0</v>
      </c>
      <c r="AD48" s="119" t="str">
        <f t="shared" si="43"/>
        <v>006</v>
      </c>
      <c r="AE48" s="119"/>
      <c r="AF48" s="119"/>
      <c r="AG48" s="119">
        <v>110.0</v>
      </c>
      <c r="AH48" s="119" t="str">
        <f>Summary!$B$2</f>
        <v>USD</v>
      </c>
      <c r="AI48" s="119">
        <f t="shared" ref="AI48:AT48" si="47">IF(C48="",0,C48)</f>
        <v>0</v>
      </c>
      <c r="AJ48" s="119">
        <f t="shared" si="47"/>
        <v>0</v>
      </c>
      <c r="AK48" s="119">
        <f t="shared" si="47"/>
        <v>0</v>
      </c>
      <c r="AL48" s="119">
        <f t="shared" si="47"/>
        <v>0</v>
      </c>
      <c r="AM48" s="119">
        <f t="shared" si="47"/>
        <v>0</v>
      </c>
      <c r="AN48" s="119">
        <f t="shared" si="47"/>
        <v>0</v>
      </c>
      <c r="AO48" s="119">
        <f t="shared" si="47"/>
        <v>0</v>
      </c>
      <c r="AP48" s="119">
        <f t="shared" si="47"/>
        <v>0</v>
      </c>
      <c r="AQ48" s="119">
        <f t="shared" si="47"/>
        <v>0</v>
      </c>
      <c r="AR48" s="119">
        <f t="shared" si="47"/>
        <v>0</v>
      </c>
      <c r="AS48" s="119">
        <f t="shared" si="47"/>
        <v>0</v>
      </c>
      <c r="AT48" s="119">
        <f t="shared" si="47"/>
        <v>0</v>
      </c>
    </row>
    <row r="49" ht="15.75" customHeight="1">
      <c r="A49" s="135">
        <v>7090.0</v>
      </c>
      <c r="B49" s="147" t="str">
        <f>IF(ISTEXT("SC District-"&amp;VLOOKUP(A49,'Chart of Accounts'!$B$5:$C$61,2,FALSE)),"SC District-"&amp;VLOOKUP(A49,'Chart of Accounts'!$B$5:$C$61,2,FALSE),"")</f>
        <v>SC District-Equipment Rental</v>
      </c>
      <c r="C49" s="145"/>
      <c r="D49" s="145"/>
      <c r="E49" s="145"/>
      <c r="F49" s="145"/>
      <c r="G49" s="145"/>
      <c r="H49" s="145"/>
      <c r="I49" s="145"/>
      <c r="J49" s="145"/>
      <c r="K49" s="145"/>
      <c r="L49" s="145"/>
      <c r="M49" s="145"/>
      <c r="N49" s="145"/>
      <c r="O49" s="132">
        <f t="shared" si="41"/>
        <v>0</v>
      </c>
      <c r="P49" s="119"/>
      <c r="Q49" s="119"/>
      <c r="R49" s="119"/>
      <c r="S49" s="119"/>
      <c r="T49" s="119" t="s">
        <v>188</v>
      </c>
      <c r="U49" s="119">
        <v>7036.0</v>
      </c>
      <c r="V49" s="119"/>
      <c r="W49" s="119"/>
      <c r="X49" s="119"/>
      <c r="Y49" s="119"/>
      <c r="Z49" s="119"/>
      <c r="AA49" s="119" t="s">
        <v>143</v>
      </c>
      <c r="AB49" s="119" t="str">
        <f t="shared" si="42"/>
        <v>7090-000000</v>
      </c>
      <c r="AC49" s="119">
        <v>803.0</v>
      </c>
      <c r="AD49" s="119" t="str">
        <f t="shared" si="43"/>
        <v>006</v>
      </c>
      <c r="AE49" s="119"/>
      <c r="AF49" s="119"/>
      <c r="AG49" s="119">
        <v>110.0</v>
      </c>
      <c r="AH49" s="119" t="str">
        <f>Summary!$B$2</f>
        <v>USD</v>
      </c>
      <c r="AI49" s="119">
        <f t="shared" ref="AI49:AT49" si="48">IF(C49="",0,C49)</f>
        <v>0</v>
      </c>
      <c r="AJ49" s="119">
        <f t="shared" si="48"/>
        <v>0</v>
      </c>
      <c r="AK49" s="119">
        <f t="shared" si="48"/>
        <v>0</v>
      </c>
      <c r="AL49" s="119">
        <f t="shared" si="48"/>
        <v>0</v>
      </c>
      <c r="AM49" s="119">
        <f t="shared" si="48"/>
        <v>0</v>
      </c>
      <c r="AN49" s="119">
        <f t="shared" si="48"/>
        <v>0</v>
      </c>
      <c r="AO49" s="119">
        <f t="shared" si="48"/>
        <v>0</v>
      </c>
      <c r="AP49" s="119">
        <f t="shared" si="48"/>
        <v>0</v>
      </c>
      <c r="AQ49" s="119">
        <f t="shared" si="48"/>
        <v>0</v>
      </c>
      <c r="AR49" s="119">
        <f t="shared" si="48"/>
        <v>0</v>
      </c>
      <c r="AS49" s="119">
        <f t="shared" si="48"/>
        <v>0</v>
      </c>
      <c r="AT49" s="119">
        <f t="shared" si="48"/>
        <v>0</v>
      </c>
    </row>
    <row r="50" ht="15.75" customHeight="1">
      <c r="A50" s="2"/>
      <c r="B50" s="147" t="str">
        <f>IF(ISTEXT("SC-"&amp;VLOOKUP(A50,'Chart of Accounts'!$B$5:$C$54,2,FALSE)),"SC-"&amp;VLOOKUP(A50,'Chart of Accounts'!$B$5:$C$54,2,FALSE),"")</f>
        <v/>
      </c>
      <c r="C50" s="145"/>
      <c r="D50" s="145"/>
      <c r="E50" s="145"/>
      <c r="F50" s="145"/>
      <c r="G50" s="145"/>
      <c r="H50" s="145"/>
      <c r="I50" s="145"/>
      <c r="J50" s="145"/>
      <c r="K50" s="145"/>
      <c r="L50" s="145"/>
      <c r="M50" s="145"/>
      <c r="N50" s="145"/>
      <c r="O50" s="132">
        <f t="shared" si="41"/>
        <v>0</v>
      </c>
      <c r="P50" s="119"/>
      <c r="Q50" s="119"/>
      <c r="R50" s="119"/>
      <c r="S50" s="119"/>
      <c r="T50" s="119" t="s">
        <v>189</v>
      </c>
      <c r="U50" s="119">
        <v>7038.0</v>
      </c>
      <c r="V50" s="119"/>
      <c r="W50" s="119"/>
      <c r="X50" s="119"/>
      <c r="Y50" s="119"/>
      <c r="Z50" s="119"/>
      <c r="AA50" s="119" t="s">
        <v>143</v>
      </c>
      <c r="AB50" s="119" t="str">
        <f t="shared" si="42"/>
        <v/>
      </c>
      <c r="AC50" s="119">
        <v>803.0</v>
      </c>
      <c r="AD50" s="119" t="str">
        <f t="shared" si="43"/>
        <v>006</v>
      </c>
      <c r="AE50" s="119"/>
      <c r="AF50" s="119"/>
      <c r="AG50" s="119">
        <v>110.0</v>
      </c>
      <c r="AH50" s="119" t="str">
        <f>Summary!$B$2</f>
        <v>USD</v>
      </c>
      <c r="AI50" s="119">
        <f t="shared" ref="AI50:AT50" si="49">IF(C50="",0,C50)</f>
        <v>0</v>
      </c>
      <c r="AJ50" s="119">
        <f t="shared" si="49"/>
        <v>0</v>
      </c>
      <c r="AK50" s="119">
        <f t="shared" si="49"/>
        <v>0</v>
      </c>
      <c r="AL50" s="119">
        <f t="shared" si="49"/>
        <v>0</v>
      </c>
      <c r="AM50" s="119">
        <f t="shared" si="49"/>
        <v>0</v>
      </c>
      <c r="AN50" s="119">
        <f t="shared" si="49"/>
        <v>0</v>
      </c>
      <c r="AO50" s="119">
        <f t="shared" si="49"/>
        <v>0</v>
      </c>
      <c r="AP50" s="119">
        <f t="shared" si="49"/>
        <v>0</v>
      </c>
      <c r="AQ50" s="119">
        <f t="shared" si="49"/>
        <v>0</v>
      </c>
      <c r="AR50" s="119">
        <f t="shared" si="49"/>
        <v>0</v>
      </c>
      <c r="AS50" s="119">
        <f t="shared" si="49"/>
        <v>0</v>
      </c>
      <c r="AT50" s="119">
        <f t="shared" si="49"/>
        <v>0</v>
      </c>
    </row>
    <row r="51" ht="15.75" customHeight="1">
      <c r="A51" s="2"/>
      <c r="B51" s="147" t="str">
        <f>IF(ISTEXT("SC-"&amp;VLOOKUP(A51,'Chart of Accounts'!$B$5:$C$54,2,FALSE)),"SC-"&amp;VLOOKUP(A51,'Chart of Accounts'!$B$5:$C$54,2,FALSE),"")</f>
        <v/>
      </c>
      <c r="C51" s="145"/>
      <c r="D51" s="145"/>
      <c r="E51" s="145"/>
      <c r="F51" s="145"/>
      <c r="G51" s="145"/>
      <c r="H51" s="145"/>
      <c r="I51" s="145"/>
      <c r="J51" s="145"/>
      <c r="K51" s="145"/>
      <c r="L51" s="145"/>
      <c r="M51" s="145"/>
      <c r="N51" s="145"/>
      <c r="O51" s="132">
        <f t="shared" si="41"/>
        <v>0</v>
      </c>
      <c r="P51" s="119"/>
      <c r="Q51" s="119"/>
      <c r="R51" s="119"/>
      <c r="S51" s="119"/>
      <c r="T51" s="119" t="s">
        <v>190</v>
      </c>
      <c r="U51" s="119">
        <v>7040.0</v>
      </c>
      <c r="V51" s="119"/>
      <c r="W51" s="119"/>
      <c r="X51" s="119"/>
      <c r="Y51" s="119"/>
      <c r="Z51" s="119"/>
      <c r="AA51" s="119" t="s">
        <v>143</v>
      </c>
      <c r="AB51" s="119" t="str">
        <f t="shared" si="42"/>
        <v/>
      </c>
      <c r="AC51" s="119">
        <v>803.0</v>
      </c>
      <c r="AD51" s="119" t="str">
        <f t="shared" si="43"/>
        <v>006</v>
      </c>
      <c r="AE51" s="119"/>
      <c r="AF51" s="119"/>
      <c r="AG51" s="119">
        <v>110.0</v>
      </c>
      <c r="AH51" s="119" t="str">
        <f>Summary!$B$2</f>
        <v>USD</v>
      </c>
      <c r="AI51" s="119">
        <f t="shared" ref="AI51:AT51" si="50">IF(C51="",0,C51)</f>
        <v>0</v>
      </c>
      <c r="AJ51" s="119">
        <f t="shared" si="50"/>
        <v>0</v>
      </c>
      <c r="AK51" s="119">
        <f t="shared" si="50"/>
        <v>0</v>
      </c>
      <c r="AL51" s="119">
        <f t="shared" si="50"/>
        <v>0</v>
      </c>
      <c r="AM51" s="119">
        <f t="shared" si="50"/>
        <v>0</v>
      </c>
      <c r="AN51" s="119">
        <f t="shared" si="50"/>
        <v>0</v>
      </c>
      <c r="AO51" s="119">
        <f t="shared" si="50"/>
        <v>0</v>
      </c>
      <c r="AP51" s="119">
        <f t="shared" si="50"/>
        <v>0</v>
      </c>
      <c r="AQ51" s="119">
        <f t="shared" si="50"/>
        <v>0</v>
      </c>
      <c r="AR51" s="119">
        <f t="shared" si="50"/>
        <v>0</v>
      </c>
      <c r="AS51" s="119">
        <f t="shared" si="50"/>
        <v>0</v>
      </c>
      <c r="AT51" s="119">
        <f t="shared" si="50"/>
        <v>0</v>
      </c>
    </row>
    <row r="52" ht="15.75" customHeight="1">
      <c r="A52" s="2"/>
      <c r="B52" s="147" t="str">
        <f>IF(ISTEXT("SC-"&amp;VLOOKUP(A52,'Chart of Accounts'!$B$5:$C$54,2,FALSE)),"SC-"&amp;VLOOKUP(A52,'Chart of Accounts'!$B$5:$C$54,2,FALSE),"")</f>
        <v/>
      </c>
      <c r="C52" s="145"/>
      <c r="D52" s="145"/>
      <c r="E52" s="145"/>
      <c r="F52" s="145"/>
      <c r="G52" s="145"/>
      <c r="H52" s="145"/>
      <c r="I52" s="145"/>
      <c r="J52" s="145"/>
      <c r="K52" s="145"/>
      <c r="L52" s="145"/>
      <c r="M52" s="145"/>
      <c r="N52" s="145"/>
      <c r="O52" s="132">
        <f t="shared" si="41"/>
        <v>0</v>
      </c>
      <c r="P52" s="119"/>
      <c r="Q52" s="119"/>
      <c r="R52" s="119"/>
      <c r="S52" s="119"/>
      <c r="T52" s="119" t="s">
        <v>191</v>
      </c>
      <c r="U52" s="119">
        <v>7042.0</v>
      </c>
      <c r="V52" s="119"/>
      <c r="W52" s="119"/>
      <c r="X52" s="119"/>
      <c r="Y52" s="119"/>
      <c r="Z52" s="119"/>
      <c r="AA52" s="119" t="s">
        <v>143</v>
      </c>
      <c r="AB52" s="119" t="str">
        <f t="shared" si="42"/>
        <v/>
      </c>
      <c r="AC52" s="119">
        <v>803.0</v>
      </c>
      <c r="AD52" s="119" t="str">
        <f t="shared" si="43"/>
        <v>006</v>
      </c>
      <c r="AE52" s="119"/>
      <c r="AF52" s="119"/>
      <c r="AG52" s="119">
        <v>110.0</v>
      </c>
      <c r="AH52" s="119" t="str">
        <f>Summary!$B$2</f>
        <v>USD</v>
      </c>
      <c r="AI52" s="119">
        <f t="shared" ref="AI52:AT52" si="51">IF(C52="",0,C52)</f>
        <v>0</v>
      </c>
      <c r="AJ52" s="119">
        <f t="shared" si="51"/>
        <v>0</v>
      </c>
      <c r="AK52" s="119">
        <f t="shared" si="51"/>
        <v>0</v>
      </c>
      <c r="AL52" s="119">
        <f t="shared" si="51"/>
        <v>0</v>
      </c>
      <c r="AM52" s="119">
        <f t="shared" si="51"/>
        <v>0</v>
      </c>
      <c r="AN52" s="119">
        <f t="shared" si="51"/>
        <v>0</v>
      </c>
      <c r="AO52" s="119">
        <f t="shared" si="51"/>
        <v>0</v>
      </c>
      <c r="AP52" s="119">
        <f t="shared" si="51"/>
        <v>0</v>
      </c>
      <c r="AQ52" s="119">
        <f t="shared" si="51"/>
        <v>0</v>
      </c>
      <c r="AR52" s="119">
        <f t="shared" si="51"/>
        <v>0</v>
      </c>
      <c r="AS52" s="119">
        <f t="shared" si="51"/>
        <v>0</v>
      </c>
      <c r="AT52" s="119">
        <f t="shared" si="51"/>
        <v>0</v>
      </c>
    </row>
    <row r="53" ht="15.75" customHeight="1">
      <c r="A53" s="135"/>
      <c r="B53" s="131" t="s">
        <v>293</v>
      </c>
      <c r="C53" s="165">
        <f t="shared" ref="C53:O53" si="52">SUM(C44:C52)</f>
        <v>0</v>
      </c>
      <c r="D53" s="165">
        <f t="shared" si="52"/>
        <v>0</v>
      </c>
      <c r="E53" s="165">
        <f t="shared" si="52"/>
        <v>0</v>
      </c>
      <c r="F53" s="165">
        <f t="shared" si="52"/>
        <v>0</v>
      </c>
      <c r="G53" s="165">
        <f t="shared" si="52"/>
        <v>0</v>
      </c>
      <c r="H53" s="165">
        <f t="shared" si="52"/>
        <v>200</v>
      </c>
      <c r="I53" s="165">
        <f t="shared" si="52"/>
        <v>0</v>
      </c>
      <c r="J53" s="165">
        <f t="shared" si="52"/>
        <v>0</v>
      </c>
      <c r="K53" s="165">
        <f t="shared" si="52"/>
        <v>0</v>
      </c>
      <c r="L53" s="165">
        <f t="shared" si="52"/>
        <v>0</v>
      </c>
      <c r="M53" s="165">
        <f t="shared" si="52"/>
        <v>0</v>
      </c>
      <c r="N53" s="165">
        <f t="shared" si="52"/>
        <v>0</v>
      </c>
      <c r="O53" s="165">
        <f t="shared" si="52"/>
        <v>200</v>
      </c>
      <c r="P53" s="119"/>
      <c r="Q53" s="119"/>
      <c r="R53" s="119"/>
      <c r="S53" s="119"/>
      <c r="T53" s="119" t="s">
        <v>192</v>
      </c>
      <c r="U53" s="119">
        <v>7044.0</v>
      </c>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t="s">
        <v>193</v>
      </c>
      <c r="U54" s="119">
        <v>7046.0</v>
      </c>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31" t="s">
        <v>293</v>
      </c>
      <c r="C56" s="165">
        <f t="shared" ref="C56:N56" si="53">C29+C41+C53</f>
        <v>0</v>
      </c>
      <c r="D56" s="165">
        <f t="shared" si="53"/>
        <v>0</v>
      </c>
      <c r="E56" s="165">
        <f t="shared" si="53"/>
        <v>0</v>
      </c>
      <c r="F56" s="165">
        <f t="shared" si="53"/>
        <v>0</v>
      </c>
      <c r="G56" s="165">
        <f t="shared" si="53"/>
        <v>0</v>
      </c>
      <c r="H56" s="165">
        <f t="shared" si="53"/>
        <v>2075</v>
      </c>
      <c r="I56" s="165">
        <f t="shared" si="53"/>
        <v>0</v>
      </c>
      <c r="J56" s="165">
        <f t="shared" si="53"/>
        <v>0</v>
      </c>
      <c r="K56" s="165">
        <f t="shared" si="53"/>
        <v>0</v>
      </c>
      <c r="L56" s="165">
        <f t="shared" si="53"/>
        <v>0</v>
      </c>
      <c r="M56" s="165">
        <f t="shared" si="53"/>
        <v>0</v>
      </c>
      <c r="N56" s="165">
        <f t="shared" si="53"/>
        <v>0</v>
      </c>
      <c r="O56" s="165">
        <f>SUM(C56:N56)</f>
        <v>2075</v>
      </c>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31" t="s">
        <v>296</v>
      </c>
      <c r="B58" s="131"/>
      <c r="C58" s="144">
        <f t="shared" ref="C58:O58" si="54">C17-C53-C29-C41</f>
        <v>0</v>
      </c>
      <c r="D58" s="144">
        <f t="shared" si="54"/>
        <v>0</v>
      </c>
      <c r="E58" s="144">
        <f t="shared" si="54"/>
        <v>0</v>
      </c>
      <c r="F58" s="144">
        <f t="shared" si="54"/>
        <v>0</v>
      </c>
      <c r="G58" s="144">
        <f t="shared" si="54"/>
        <v>0</v>
      </c>
      <c r="H58" s="144">
        <f t="shared" si="54"/>
        <v>-2075</v>
      </c>
      <c r="I58" s="144">
        <f t="shared" si="54"/>
        <v>0</v>
      </c>
      <c r="J58" s="144">
        <f t="shared" si="54"/>
        <v>0</v>
      </c>
      <c r="K58" s="144">
        <f t="shared" si="54"/>
        <v>0</v>
      </c>
      <c r="L58" s="144">
        <f t="shared" si="54"/>
        <v>0</v>
      </c>
      <c r="M58" s="144">
        <f t="shared" si="54"/>
        <v>0</v>
      </c>
      <c r="N58" s="144">
        <f t="shared" si="54"/>
        <v>0</v>
      </c>
      <c r="O58" s="144">
        <f t="shared" si="54"/>
        <v>-2075</v>
      </c>
      <c r="P58" s="119"/>
      <c r="Q58" s="119"/>
      <c r="R58" s="119"/>
      <c r="S58" s="119"/>
      <c r="T58" s="119" t="s">
        <v>194</v>
      </c>
      <c r="U58" s="119">
        <v>7048.0</v>
      </c>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t="s">
        <v>195</v>
      </c>
      <c r="U59" s="119">
        <v>7050.0</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t="s">
        <v>196</v>
      </c>
      <c r="U60" s="119">
        <v>7052.0</v>
      </c>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t="s">
        <v>197</v>
      </c>
      <c r="U61" s="119">
        <v>7070.0</v>
      </c>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t="s">
        <v>198</v>
      </c>
      <c r="U62" s="119">
        <v>7072.0</v>
      </c>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t="s">
        <v>199</v>
      </c>
      <c r="U63" s="119">
        <v>7078.0</v>
      </c>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t="s">
        <v>200</v>
      </c>
      <c r="U64" s="119">
        <v>7080.0</v>
      </c>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t="s">
        <v>201</v>
      </c>
      <c r="U65" s="119">
        <v>7082.0</v>
      </c>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t="s">
        <v>202</v>
      </c>
      <c r="U66" s="119">
        <v>7084.0</v>
      </c>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t="s">
        <v>203</v>
      </c>
      <c r="U67" s="119">
        <v>7086.0</v>
      </c>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t="s">
        <v>204</v>
      </c>
      <c r="U68" s="119">
        <v>7088.0</v>
      </c>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t="s">
        <v>205</v>
      </c>
      <c r="U69" s="119">
        <v>7090.0</v>
      </c>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t="str">
        <f>'Chart of Accounts'!I38</f>
        <v/>
      </c>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t="str">
        <f>'Chart of Accounts'!I39</f>
        <v/>
      </c>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t="str">
        <f>'Chart of Accounts'!I40</f>
        <v/>
      </c>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t="str">
        <f>'Chart of Accounts'!I41</f>
        <v/>
      </c>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t="str">
        <f>'Chart of Accounts'!I42</f>
        <v/>
      </c>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t="str">
        <f>'Chart of Accounts'!I43</f>
        <v/>
      </c>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t="str">
        <f>'Chart of Accounts'!I44</f>
        <v/>
      </c>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t="str">
        <f>'Chart of Accounts'!I45</f>
        <v/>
      </c>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t="str">
        <f>'Chart of Accounts'!I46</f>
        <v/>
      </c>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t="str">
        <f>'Chart of Accounts'!I47</f>
        <v/>
      </c>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t="str">
        <f>'Chart of Accounts'!I48</f>
        <v/>
      </c>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t="str">
        <f>'Chart of Accounts'!I49</f>
        <v/>
      </c>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t="str">
        <f>'Chart of Accounts'!I50</f>
        <v/>
      </c>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t="str">
        <f>'Chart of Accounts'!I52</f>
        <v/>
      </c>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row>
    <row r="277"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row>
    <row r="278"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row>
    <row r="279"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row>
    <row r="280"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row>
    <row r="281"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row>
    <row r="282"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row>
    <row r="28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row>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26:A28 A38:A40 A50:A52">
      <formula1>$U$10:$U$69</formula1>
    </dataValidation>
    <dataValidation type="decimal" operator="greaterThanOrEqual" allowBlank="1" showErrorMessage="1" sqref="C9:N16 C20:N28 C32:N40 C44:N52">
      <formula1>0.0</formula1>
    </dataValidation>
  </dataValidations>
  <printOptions/>
  <pageMargins bottom="1.0" footer="0.0" header="0.0" left="0.75" right="0.75" top="1.0"/>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0"/>
    <col customWidth="1" min="16" max="17" width="9.14"/>
    <col customWidth="1" hidden="1" min="18" max="19" width="9.14"/>
    <col customWidth="1" hidden="1" min="20" max="20" width="19.14"/>
    <col customWidth="1" hidden="1" min="21" max="21" width="6.86"/>
    <col customWidth="1" hidden="1" min="22" max="26" width="9.14"/>
    <col customWidth="1" hidden="1" min="27" max="27" width="13.86"/>
    <col customWidth="1" hidden="1" min="28" max="28" width="15.71"/>
    <col customWidth="1" hidden="1" min="29" max="29" width="17.29"/>
    <col customWidth="1" hidden="1" min="30" max="30" width="13.14"/>
    <col customWidth="1" hidden="1" min="31" max="31" width="5.57"/>
    <col customWidth="1" hidden="1" min="32" max="32" width="13.71"/>
    <col customWidth="1" hidden="1" min="33" max="33" width="19.86"/>
    <col customWidth="1" hidden="1" min="34" max="34" width="22.0"/>
    <col customWidth="1" hidden="1" min="35" max="35" width="11.86"/>
    <col customWidth="1" hidden="1" min="36" max="38" width="12.29"/>
    <col customWidth="1" hidden="1" min="39" max="39" width="12.14"/>
    <col customWidth="1" hidden="1" min="40" max="40" width="12.29"/>
    <col customWidth="1" hidden="1" min="41" max="41" width="12.14"/>
    <col customWidth="1" hidden="1" min="42" max="43" width="12.29"/>
    <col customWidth="1" hidden="1" min="44" max="44" width="13.14"/>
    <col customWidth="1" hidden="1" min="45" max="45" width="12.57"/>
    <col customWidth="1" hidden="1" min="46" max="46" width="13.14"/>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'Speech Contest'!G3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297</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35">
        <v>7004.0</v>
      </c>
      <c r="B9" s="147" t="str">
        <f>IF(ISTEXT("Admin-"&amp;VLOOKUP(A9,'Chart of Accounts'!$B$5:$C$63,2,FALSE)),"Admin-"&amp;VLOOKUP(A9,'Chart of Accounts'!$B$5:$C$63,2,FALSE),"")</f>
        <v>Admin-Badges &amp; Pins</v>
      </c>
      <c r="C9" s="145"/>
      <c r="D9" s="145"/>
      <c r="E9" s="145"/>
      <c r="F9" s="145"/>
      <c r="G9" s="145"/>
      <c r="H9" s="145"/>
      <c r="I9" s="145"/>
      <c r="J9" s="145"/>
      <c r="K9" s="145"/>
      <c r="L9" s="145"/>
      <c r="M9" s="145"/>
      <c r="N9" s="145"/>
      <c r="O9" s="132">
        <f t="shared" ref="O9:O36" si="2">SUM(C9:N9)</f>
        <v>0</v>
      </c>
      <c r="P9" s="119"/>
      <c r="Q9" s="119"/>
      <c r="R9" s="119"/>
      <c r="S9" s="119"/>
      <c r="T9" s="139" t="s">
        <v>148</v>
      </c>
      <c r="U9" s="119"/>
      <c r="V9" s="119"/>
      <c r="W9" s="119"/>
      <c r="X9" s="119"/>
      <c r="Y9" s="119"/>
      <c r="Z9" s="119"/>
      <c r="AA9" s="119" t="s">
        <v>143</v>
      </c>
      <c r="AB9" s="119" t="str">
        <f t="shared" ref="AB9:AB28" si="3">IF(A9="","",A9&amp;"-000000")</f>
        <v>7004-000000</v>
      </c>
      <c r="AC9" s="119">
        <v>900.0</v>
      </c>
      <c r="AD9" s="119" t="str">
        <f t="shared" ref="AD9:AD36" si="4">IF(LEN($O$1)=3,$O$1,IF(LEN($O$1)=2,0&amp;$O$1,IF(LEN($O$1)=1,0&amp;0&amp;$O$1,"ERROR")))</f>
        <v>006</v>
      </c>
      <c r="AE9" s="119"/>
      <c r="AF9" s="119"/>
      <c r="AG9" s="119">
        <v>110.0</v>
      </c>
      <c r="AH9" s="119" t="str">
        <f>Summary!$B$2</f>
        <v>USD</v>
      </c>
      <c r="AI9" s="119">
        <f t="shared" ref="AI9:AT9" si="1">IF(C9="",0,C9)</f>
        <v>0</v>
      </c>
      <c r="AJ9" s="119">
        <f t="shared" si="1"/>
        <v>0</v>
      </c>
      <c r="AK9" s="119">
        <f t="shared" si="1"/>
        <v>0</v>
      </c>
      <c r="AL9" s="119">
        <f t="shared" si="1"/>
        <v>0</v>
      </c>
      <c r="AM9" s="119">
        <f t="shared" si="1"/>
        <v>0</v>
      </c>
      <c r="AN9" s="119">
        <f t="shared" si="1"/>
        <v>0</v>
      </c>
      <c r="AO9" s="119">
        <f t="shared" si="1"/>
        <v>0</v>
      </c>
      <c r="AP9" s="119">
        <f t="shared" si="1"/>
        <v>0</v>
      </c>
      <c r="AQ9" s="119">
        <f t="shared" si="1"/>
        <v>0</v>
      </c>
      <c r="AR9" s="119">
        <f t="shared" si="1"/>
        <v>0</v>
      </c>
      <c r="AS9" s="119">
        <f t="shared" si="1"/>
        <v>0</v>
      </c>
      <c r="AT9" s="119">
        <f t="shared" si="1"/>
        <v>0</v>
      </c>
    </row>
    <row r="10">
      <c r="A10" s="135">
        <v>7008.0</v>
      </c>
      <c r="B10" s="147" t="str">
        <f>IF(ISTEXT("Admin-"&amp;VLOOKUP(A10,'Chart of Accounts'!$B$5:$C$63,2,FALSE)),"Admin-"&amp;VLOOKUP(A10,'Chart of Accounts'!$B$5:$C$63,2,FALSE),"")</f>
        <v>Admin-Promotional Materials</v>
      </c>
      <c r="C10" s="145"/>
      <c r="D10" s="145"/>
      <c r="E10" s="145"/>
      <c r="F10" s="145"/>
      <c r="G10" s="145"/>
      <c r="H10" s="145"/>
      <c r="I10" s="145"/>
      <c r="J10" s="145"/>
      <c r="K10" s="145"/>
      <c r="L10" s="145"/>
      <c r="M10" s="145"/>
      <c r="N10" s="145"/>
      <c r="O10" s="132">
        <f t="shared" si="2"/>
        <v>0</v>
      </c>
      <c r="P10" s="119"/>
      <c r="Q10" s="119"/>
      <c r="R10" s="119"/>
      <c r="S10" s="119"/>
      <c r="T10" s="119" t="s">
        <v>151</v>
      </c>
      <c r="U10" s="119">
        <v>7004.0</v>
      </c>
      <c r="V10" s="119"/>
      <c r="W10" s="119"/>
      <c r="X10" s="119"/>
      <c r="Y10" s="119"/>
      <c r="Z10" s="119"/>
      <c r="AA10" s="119" t="s">
        <v>143</v>
      </c>
      <c r="AB10" s="119" t="str">
        <f t="shared" si="3"/>
        <v>7008-000000</v>
      </c>
      <c r="AC10" s="119">
        <v>900.0</v>
      </c>
      <c r="AD10" s="119" t="str">
        <f t="shared" si="4"/>
        <v>006</v>
      </c>
      <c r="AE10" s="119"/>
      <c r="AF10" s="119"/>
      <c r="AG10" s="119">
        <v>110.0</v>
      </c>
      <c r="AH10" s="119" t="str">
        <f>Summary!$B$2</f>
        <v>USD</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ht="19.5" customHeight="1">
      <c r="A11" s="135">
        <v>7010.0</v>
      </c>
      <c r="B11" s="147" t="str">
        <f>IF(ISTEXT("Admin-"&amp;VLOOKUP(A11,'Chart of Accounts'!$B$5:$C$63,2,FALSE)),"Admin-"&amp;VLOOKUP(A11,'Chart of Accounts'!$B$5:$C$63,2,FALSE),"")</f>
        <v>Admin-Awards Expense (Trophies, Plaques, Ribbons &amp; Certificates)</v>
      </c>
      <c r="C11" s="145"/>
      <c r="D11" s="145"/>
      <c r="E11" s="145"/>
      <c r="F11" s="145"/>
      <c r="G11" s="145"/>
      <c r="H11" s="145"/>
      <c r="I11" s="145"/>
      <c r="J11" s="145"/>
      <c r="K11" s="145"/>
      <c r="L11" s="145"/>
      <c r="M11" s="145"/>
      <c r="N11" s="145"/>
      <c r="O11" s="132">
        <f t="shared" si="2"/>
        <v>0</v>
      </c>
      <c r="P11" s="119"/>
      <c r="Q11" s="119"/>
      <c r="R11" s="119"/>
      <c r="S11" s="119"/>
      <c r="T11" s="119" t="s">
        <v>154</v>
      </c>
      <c r="U11" s="119">
        <v>7006.0</v>
      </c>
      <c r="V11" s="119"/>
      <c r="W11" s="119"/>
      <c r="X11" s="119"/>
      <c r="Y11" s="119"/>
      <c r="Z11" s="119"/>
      <c r="AA11" s="119" t="s">
        <v>143</v>
      </c>
      <c r="AB11" s="119" t="str">
        <f t="shared" si="3"/>
        <v>7010-000000</v>
      </c>
      <c r="AC11" s="119">
        <v>900.0</v>
      </c>
      <c r="AD11" s="119" t="str">
        <f t="shared" si="4"/>
        <v>006</v>
      </c>
      <c r="AE11" s="119"/>
      <c r="AF11" s="119"/>
      <c r="AG11" s="119">
        <v>110.0</v>
      </c>
      <c r="AH11" s="119" t="str">
        <f>Summary!$B$2</f>
        <v>USD</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ht="19.5" customHeight="1">
      <c r="A12" s="135">
        <v>7012.0</v>
      </c>
      <c r="B12" s="147" t="str">
        <f>IF(ISTEXT("Admin-"&amp;VLOOKUP(A12,'Chart of Accounts'!$B$5:$C$63,2,FALSE)),"Admin-"&amp;VLOOKUP(A12,'Chart of Accounts'!$B$5:$C$63,2,FALSE),"")</f>
        <v>Admin-Supplies &amp; Stationery Expense</v>
      </c>
      <c r="C12" s="145"/>
      <c r="D12" s="145"/>
      <c r="E12" s="145"/>
      <c r="F12" s="145"/>
      <c r="G12" s="145"/>
      <c r="H12" s="145"/>
      <c r="I12" s="145"/>
      <c r="J12" s="145"/>
      <c r="K12" s="145"/>
      <c r="L12" s="145"/>
      <c r="M12" s="145"/>
      <c r="N12" s="145"/>
      <c r="O12" s="132">
        <f t="shared" si="2"/>
        <v>0</v>
      </c>
      <c r="P12" s="119"/>
      <c r="Q12" s="119"/>
      <c r="R12" s="119"/>
      <c r="S12" s="119"/>
      <c r="T12" s="119" t="s">
        <v>157</v>
      </c>
      <c r="U12" s="119">
        <v>7008.0</v>
      </c>
      <c r="V12" s="119"/>
      <c r="W12" s="119"/>
      <c r="X12" s="119"/>
      <c r="Y12" s="119"/>
      <c r="Z12" s="119"/>
      <c r="AA12" s="119" t="s">
        <v>143</v>
      </c>
      <c r="AB12" s="119" t="str">
        <f t="shared" si="3"/>
        <v>7012-000000</v>
      </c>
      <c r="AC12" s="119">
        <v>900.0</v>
      </c>
      <c r="AD12" s="119" t="str">
        <f t="shared" si="4"/>
        <v>006</v>
      </c>
      <c r="AE12" s="119"/>
      <c r="AF12" s="119"/>
      <c r="AG12" s="119">
        <v>110.0</v>
      </c>
      <c r="AH12" s="119" t="str">
        <f>Summary!$B$2</f>
        <v>USD</v>
      </c>
      <c r="AI12" s="119">
        <f t="shared" ref="AI12:AT12" si="7">IF(C12="",0,C12)</f>
        <v>0</v>
      </c>
      <c r="AJ12" s="119">
        <f t="shared" si="7"/>
        <v>0</v>
      </c>
      <c r="AK12" s="119">
        <f t="shared" si="7"/>
        <v>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ht="19.5" customHeight="1">
      <c r="A13" s="135">
        <v>7014.0</v>
      </c>
      <c r="B13" s="147" t="str">
        <f>IF(ISTEXT("Admin-"&amp;VLOOKUP(A13,'Chart of Accounts'!$B$5:$C$63,2,FALSE)),"Admin-"&amp;VLOOKUP(A13,'Chart of Accounts'!$B$5:$C$63,2,FALSE),"")</f>
        <v>Admin-Room Rental Event Expense</v>
      </c>
      <c r="C13" s="145"/>
      <c r="D13" s="145"/>
      <c r="E13" s="145"/>
      <c r="F13" s="145"/>
      <c r="G13" s="145"/>
      <c r="H13" s="145"/>
      <c r="I13" s="145"/>
      <c r="J13" s="145"/>
      <c r="K13" s="145"/>
      <c r="L13" s="145"/>
      <c r="M13" s="145"/>
      <c r="N13" s="145"/>
      <c r="O13" s="132">
        <f t="shared" si="2"/>
        <v>0</v>
      </c>
      <c r="P13" s="119"/>
      <c r="Q13" s="119"/>
      <c r="R13" s="119"/>
      <c r="S13" s="119"/>
      <c r="T13" s="119" t="s">
        <v>160</v>
      </c>
      <c r="U13" s="119">
        <v>7010.0</v>
      </c>
      <c r="V13" s="119"/>
      <c r="W13" s="119"/>
      <c r="X13" s="119"/>
      <c r="Y13" s="119"/>
      <c r="Z13" s="119"/>
      <c r="AA13" s="119" t="s">
        <v>143</v>
      </c>
      <c r="AB13" s="119" t="str">
        <f t="shared" si="3"/>
        <v>7014-000000</v>
      </c>
      <c r="AC13" s="119">
        <v>900.0</v>
      </c>
      <c r="AD13" s="119" t="str">
        <f t="shared" si="4"/>
        <v>006</v>
      </c>
      <c r="AE13" s="119"/>
      <c r="AF13" s="119"/>
      <c r="AG13" s="119">
        <v>110.0</v>
      </c>
      <c r="AH13" s="119" t="str">
        <f>Summary!$B$2</f>
        <v>USD</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ht="19.5" customHeight="1">
      <c r="A14" s="135">
        <v>7020.0</v>
      </c>
      <c r="B14" s="147" t="str">
        <f>IF(ISTEXT("Admin-"&amp;VLOOKUP(A14,'Chart of Accounts'!$B$5:$C$63,2,FALSE)),"Admin-"&amp;VLOOKUP(A14,'Chart of Accounts'!$B$5:$C$63,2,FALSE),"")</f>
        <v>Admin-Printing Expense</v>
      </c>
      <c r="C14" s="145"/>
      <c r="D14" s="145"/>
      <c r="E14" s="145"/>
      <c r="F14" s="145"/>
      <c r="G14" s="145"/>
      <c r="H14" s="145"/>
      <c r="I14" s="145"/>
      <c r="J14" s="145"/>
      <c r="K14" s="145"/>
      <c r="L14" s="145"/>
      <c r="M14" s="145"/>
      <c r="N14" s="145"/>
      <c r="O14" s="132">
        <f t="shared" si="2"/>
        <v>0</v>
      </c>
      <c r="P14" s="119"/>
      <c r="Q14" s="119"/>
      <c r="R14" s="119"/>
      <c r="S14" s="119"/>
      <c r="T14" s="119" t="s">
        <v>163</v>
      </c>
      <c r="U14" s="119">
        <v>7012.0</v>
      </c>
      <c r="V14" s="119"/>
      <c r="W14" s="119"/>
      <c r="X14" s="119"/>
      <c r="Y14" s="119"/>
      <c r="Z14" s="119"/>
      <c r="AA14" s="119" t="s">
        <v>143</v>
      </c>
      <c r="AB14" s="119" t="str">
        <f t="shared" si="3"/>
        <v>7020-000000</v>
      </c>
      <c r="AC14" s="119">
        <v>900.0</v>
      </c>
      <c r="AD14" s="119" t="str">
        <f t="shared" si="4"/>
        <v>006</v>
      </c>
      <c r="AE14" s="119"/>
      <c r="AF14" s="119"/>
      <c r="AG14" s="119">
        <v>110.0</v>
      </c>
      <c r="AH14" s="119" t="str">
        <f>Summary!$B$2</f>
        <v>USD</v>
      </c>
      <c r="AI14" s="119">
        <f t="shared" ref="AI14:AT14" si="9">IF(C14="",0,C14)</f>
        <v>0</v>
      </c>
      <c r="AJ14" s="119">
        <f t="shared" si="9"/>
        <v>0</v>
      </c>
      <c r="AK14" s="119">
        <f t="shared" si="9"/>
        <v>0</v>
      </c>
      <c r="AL14" s="119">
        <f t="shared" si="9"/>
        <v>0</v>
      </c>
      <c r="AM14" s="119">
        <f t="shared" si="9"/>
        <v>0</v>
      </c>
      <c r="AN14" s="119">
        <f t="shared" si="9"/>
        <v>0</v>
      </c>
      <c r="AO14" s="119">
        <f t="shared" si="9"/>
        <v>0</v>
      </c>
      <c r="AP14" s="119">
        <f t="shared" si="9"/>
        <v>0</v>
      </c>
      <c r="AQ14" s="119">
        <f t="shared" si="9"/>
        <v>0</v>
      </c>
      <c r="AR14" s="119">
        <f t="shared" si="9"/>
        <v>0</v>
      </c>
      <c r="AS14" s="119">
        <f t="shared" si="9"/>
        <v>0</v>
      </c>
      <c r="AT14" s="119">
        <f t="shared" si="9"/>
        <v>0</v>
      </c>
    </row>
    <row r="15" ht="19.5" customHeight="1">
      <c r="A15" s="135">
        <v>7022.0</v>
      </c>
      <c r="B15" s="147" t="str">
        <f>IF(ISTEXT("Admin-"&amp;VLOOKUP(A15,'Chart of Accounts'!$B$5:$C$63,2,FALSE)),"Admin-"&amp;VLOOKUP(A15,'Chart of Accounts'!$B$5:$C$63,2,FALSE),"")</f>
        <v>Admin-Audio Visual Expense</v>
      </c>
      <c r="C15" s="145"/>
      <c r="D15" s="145"/>
      <c r="E15" s="145"/>
      <c r="F15" s="145"/>
      <c r="G15" s="145"/>
      <c r="H15" s="145"/>
      <c r="I15" s="145"/>
      <c r="J15" s="145"/>
      <c r="K15" s="145"/>
      <c r="L15" s="145"/>
      <c r="M15" s="145"/>
      <c r="N15" s="145"/>
      <c r="O15" s="132">
        <f t="shared" si="2"/>
        <v>0</v>
      </c>
      <c r="P15" s="119"/>
      <c r="Q15" s="119"/>
      <c r="R15" s="119"/>
      <c r="S15" s="119"/>
      <c r="T15" s="119" t="s">
        <v>166</v>
      </c>
      <c r="U15" s="119">
        <v>7014.0</v>
      </c>
      <c r="V15" s="119"/>
      <c r="W15" s="119"/>
      <c r="X15" s="119"/>
      <c r="Y15" s="119"/>
      <c r="Z15" s="119"/>
      <c r="AA15" s="119" t="s">
        <v>143</v>
      </c>
      <c r="AB15" s="119" t="str">
        <f t="shared" si="3"/>
        <v>7022-000000</v>
      </c>
      <c r="AC15" s="119">
        <v>900.0</v>
      </c>
      <c r="AD15" s="119" t="str">
        <f t="shared" si="4"/>
        <v>006</v>
      </c>
      <c r="AE15" s="119"/>
      <c r="AF15" s="119"/>
      <c r="AG15" s="119">
        <v>110.0</v>
      </c>
      <c r="AH15" s="119" t="str">
        <f>Summary!$B$2</f>
        <v>USD</v>
      </c>
      <c r="AI15" s="119">
        <f t="shared" ref="AI15:AT15" si="10">IF(C15="",0,C15)</f>
        <v>0</v>
      </c>
      <c r="AJ15" s="119">
        <f t="shared" si="10"/>
        <v>0</v>
      </c>
      <c r="AK15" s="119">
        <f t="shared" si="10"/>
        <v>0</v>
      </c>
      <c r="AL15" s="119">
        <f t="shared" si="10"/>
        <v>0</v>
      </c>
      <c r="AM15" s="119">
        <f t="shared" si="10"/>
        <v>0</v>
      </c>
      <c r="AN15" s="119">
        <f t="shared" si="10"/>
        <v>0</v>
      </c>
      <c r="AO15" s="119">
        <f t="shared" si="10"/>
        <v>0</v>
      </c>
      <c r="AP15" s="119">
        <f t="shared" si="10"/>
        <v>0</v>
      </c>
      <c r="AQ15" s="129">
        <f t="shared" si="10"/>
        <v>0</v>
      </c>
      <c r="AR15" s="129">
        <f t="shared" si="10"/>
        <v>0</v>
      </c>
      <c r="AS15" s="119">
        <f t="shared" si="10"/>
        <v>0</v>
      </c>
      <c r="AT15" s="119">
        <f t="shared" si="10"/>
        <v>0</v>
      </c>
    </row>
    <row r="16" ht="19.5" customHeight="1">
      <c r="A16" s="135">
        <v>7026.0</v>
      </c>
      <c r="B16" s="147" t="str">
        <f>IF(ISTEXT("Admin-"&amp;VLOOKUP(A16,'Chart of Accounts'!$B$5:$C$63,2,FALSE)),"Admin-"&amp;VLOOKUP(A16,'Chart of Accounts'!$B$5:$C$63,2,FALSE),"")</f>
        <v>Admin-Website Expense</v>
      </c>
      <c r="C16" s="145"/>
      <c r="D16" s="145">
        <v>99.0</v>
      </c>
      <c r="E16" s="145"/>
      <c r="F16" s="145"/>
      <c r="G16" s="145"/>
      <c r="H16" s="145"/>
      <c r="I16" s="145"/>
      <c r="J16" s="145"/>
      <c r="K16" s="145"/>
      <c r="L16" s="145"/>
      <c r="M16" s="145"/>
      <c r="N16" s="145"/>
      <c r="O16" s="132">
        <f t="shared" si="2"/>
        <v>99</v>
      </c>
      <c r="P16" s="119"/>
      <c r="Q16" s="119"/>
      <c r="R16" s="119"/>
      <c r="S16" s="119"/>
      <c r="T16" s="119" t="s">
        <v>169</v>
      </c>
      <c r="U16" s="119">
        <v>7016.0</v>
      </c>
      <c r="V16" s="119"/>
      <c r="W16" s="119"/>
      <c r="X16" s="119"/>
      <c r="Y16" s="119"/>
      <c r="Z16" s="119"/>
      <c r="AA16" s="119" t="s">
        <v>143</v>
      </c>
      <c r="AB16" s="119" t="str">
        <f t="shared" si="3"/>
        <v>7026-000000</v>
      </c>
      <c r="AC16" s="119">
        <v>900.0</v>
      </c>
      <c r="AD16" s="119" t="str">
        <f t="shared" si="4"/>
        <v>006</v>
      </c>
      <c r="AE16" s="119"/>
      <c r="AF16" s="119"/>
      <c r="AG16" s="119">
        <v>110.0</v>
      </c>
      <c r="AH16" s="119" t="str">
        <f>Summary!$B$2</f>
        <v>USD</v>
      </c>
      <c r="AI16" s="119">
        <f t="shared" ref="AI16:AT16" si="11">IF(C16="",0,C16)</f>
        <v>0</v>
      </c>
      <c r="AJ16" s="129">
        <f t="shared" si="11"/>
        <v>99</v>
      </c>
      <c r="AK16" s="119">
        <f t="shared" si="11"/>
        <v>0</v>
      </c>
      <c r="AL16" s="119">
        <f t="shared" si="11"/>
        <v>0</v>
      </c>
      <c r="AM16" s="119">
        <f t="shared" si="11"/>
        <v>0</v>
      </c>
      <c r="AN16" s="119">
        <f t="shared" si="11"/>
        <v>0</v>
      </c>
      <c r="AO16" s="119">
        <f t="shared" si="11"/>
        <v>0</v>
      </c>
      <c r="AP16" s="119">
        <f t="shared" si="11"/>
        <v>0</v>
      </c>
      <c r="AQ16" s="119">
        <f t="shared" si="11"/>
        <v>0</v>
      </c>
      <c r="AR16" s="119">
        <f t="shared" si="11"/>
        <v>0</v>
      </c>
      <c r="AS16" s="119">
        <f t="shared" si="11"/>
        <v>0</v>
      </c>
      <c r="AT16" s="119">
        <f t="shared" si="11"/>
        <v>0</v>
      </c>
    </row>
    <row r="17" ht="19.5" customHeight="1">
      <c r="A17" s="135">
        <v>7030.0</v>
      </c>
      <c r="B17" s="147" t="str">
        <f>IF(ISTEXT("Admin-"&amp;VLOOKUP(A17,'Chart of Accounts'!$B$5:$C$63,2,FALSE)),"Admin-"&amp;VLOOKUP(A17,'Chart of Accounts'!$B$5:$C$63,2,FALSE),"")</f>
        <v>Admin-Photocopying Expense</v>
      </c>
      <c r="C17" s="145"/>
      <c r="D17" s="145"/>
      <c r="E17" s="145"/>
      <c r="F17" s="145"/>
      <c r="G17" s="145"/>
      <c r="H17" s="145"/>
      <c r="I17" s="145"/>
      <c r="J17" s="145"/>
      <c r="K17" s="145"/>
      <c r="L17" s="145"/>
      <c r="M17" s="145"/>
      <c r="N17" s="145"/>
      <c r="O17" s="132">
        <f t="shared" si="2"/>
        <v>0</v>
      </c>
      <c r="P17" s="119"/>
      <c r="Q17" s="119"/>
      <c r="R17" s="119"/>
      <c r="S17" s="119"/>
      <c r="T17" s="119" t="s">
        <v>171</v>
      </c>
      <c r="U17" s="119">
        <v>7018.0</v>
      </c>
      <c r="V17" s="119"/>
      <c r="W17" s="119"/>
      <c r="X17" s="119"/>
      <c r="Y17" s="119"/>
      <c r="Z17" s="119"/>
      <c r="AA17" s="119" t="s">
        <v>143</v>
      </c>
      <c r="AB17" s="119" t="str">
        <f t="shared" si="3"/>
        <v>7030-000000</v>
      </c>
      <c r="AC17" s="119">
        <v>900.0</v>
      </c>
      <c r="AD17" s="119" t="str">
        <f t="shared" si="4"/>
        <v>006</v>
      </c>
      <c r="AE17" s="119"/>
      <c r="AF17" s="119"/>
      <c r="AG17" s="119">
        <v>110.0</v>
      </c>
      <c r="AH17" s="119" t="str">
        <f>Summary!$B$2</f>
        <v>USD</v>
      </c>
      <c r="AI17" s="119">
        <f t="shared" ref="AI17:AT17" si="12">IF(C17="",0,C17)</f>
        <v>0</v>
      </c>
      <c r="AJ17" s="119">
        <f t="shared" si="12"/>
        <v>0</v>
      </c>
      <c r="AK17" s="119">
        <f t="shared" si="12"/>
        <v>0</v>
      </c>
      <c r="AL17" s="119">
        <f t="shared" si="12"/>
        <v>0</v>
      </c>
      <c r="AM17" s="119">
        <f t="shared" si="12"/>
        <v>0</v>
      </c>
      <c r="AN17" s="119">
        <f t="shared" si="12"/>
        <v>0</v>
      </c>
      <c r="AO17" s="119">
        <f t="shared" si="12"/>
        <v>0</v>
      </c>
      <c r="AP17" s="119">
        <f t="shared" si="12"/>
        <v>0</v>
      </c>
      <c r="AQ17" s="119">
        <f t="shared" si="12"/>
        <v>0</v>
      </c>
      <c r="AR17" s="119">
        <f t="shared" si="12"/>
        <v>0</v>
      </c>
      <c r="AS17" s="119">
        <f t="shared" si="12"/>
        <v>0</v>
      </c>
      <c r="AT17" s="119">
        <f t="shared" si="12"/>
        <v>0</v>
      </c>
    </row>
    <row r="18" ht="19.5" customHeight="1">
      <c r="A18" s="135">
        <v>7032.0</v>
      </c>
      <c r="B18" s="147" t="str">
        <f>IF(ISTEXT("Admin-"&amp;VLOOKUP(A18,'Chart of Accounts'!$B$5:$C$63,2,FALSE)),"Admin-"&amp;VLOOKUP(A18,'Chart of Accounts'!$B$5:$C$63,2,FALSE),"")</f>
        <v>Admin-Telephone Expense</v>
      </c>
      <c r="C18" s="145"/>
      <c r="D18" s="145"/>
      <c r="E18" s="145"/>
      <c r="F18" s="145"/>
      <c r="G18" s="145"/>
      <c r="H18" s="145"/>
      <c r="I18" s="145"/>
      <c r="J18" s="145"/>
      <c r="K18" s="145"/>
      <c r="L18" s="145"/>
      <c r="M18" s="145"/>
      <c r="N18" s="145"/>
      <c r="O18" s="132">
        <f t="shared" si="2"/>
        <v>0</v>
      </c>
      <c r="P18" s="119"/>
      <c r="Q18" s="119"/>
      <c r="R18" s="119"/>
      <c r="S18" s="119"/>
      <c r="T18" s="119" t="s">
        <v>173</v>
      </c>
      <c r="U18" s="119">
        <v>7020.0</v>
      </c>
      <c r="V18" s="119"/>
      <c r="W18" s="119"/>
      <c r="X18" s="119"/>
      <c r="Y18" s="119"/>
      <c r="Z18" s="119"/>
      <c r="AA18" s="119" t="s">
        <v>143</v>
      </c>
      <c r="AB18" s="119" t="str">
        <f t="shared" si="3"/>
        <v>7032-000000</v>
      </c>
      <c r="AC18" s="119">
        <v>900.0</v>
      </c>
      <c r="AD18" s="119" t="str">
        <f t="shared" si="4"/>
        <v>006</v>
      </c>
      <c r="AE18" s="119"/>
      <c r="AF18" s="119"/>
      <c r="AG18" s="119">
        <v>110.0</v>
      </c>
      <c r="AH18" s="119" t="str">
        <f>Summary!$B$2</f>
        <v>USD</v>
      </c>
      <c r="AI18" s="119">
        <f t="shared" ref="AI18:AT18" si="13">IF(C18="",0,C18)</f>
        <v>0</v>
      </c>
      <c r="AJ18" s="119">
        <f t="shared" si="13"/>
        <v>0</v>
      </c>
      <c r="AK18" s="119">
        <f t="shared" si="13"/>
        <v>0</v>
      </c>
      <c r="AL18" s="119">
        <f t="shared" si="13"/>
        <v>0</v>
      </c>
      <c r="AM18" s="119">
        <f t="shared" si="13"/>
        <v>0</v>
      </c>
      <c r="AN18" s="119">
        <f t="shared" si="13"/>
        <v>0</v>
      </c>
      <c r="AO18" s="119">
        <f t="shared" si="13"/>
        <v>0</v>
      </c>
      <c r="AP18" s="119">
        <f t="shared" si="13"/>
        <v>0</v>
      </c>
      <c r="AQ18" s="119">
        <f t="shared" si="13"/>
        <v>0</v>
      </c>
      <c r="AR18" s="119">
        <f t="shared" si="13"/>
        <v>0</v>
      </c>
      <c r="AS18" s="119">
        <f t="shared" si="13"/>
        <v>0</v>
      </c>
      <c r="AT18" s="119">
        <f t="shared" si="13"/>
        <v>0</v>
      </c>
    </row>
    <row r="19" ht="19.5" customHeight="1">
      <c r="A19" s="135">
        <v>7034.0</v>
      </c>
      <c r="B19" s="147" t="str">
        <f>IF(ISTEXT("Admin-"&amp;VLOOKUP(A19,'Chart of Accounts'!$B$5:$C$63,2,FALSE)),"Admin-"&amp;VLOOKUP(A19,'Chart of Accounts'!$B$5:$C$63,2,FALSE),"")</f>
        <v>Admin-Conference Calls &amp; Webinars Expense</v>
      </c>
      <c r="C19" s="145"/>
      <c r="D19" s="145">
        <v>1560.0</v>
      </c>
      <c r="E19" s="145"/>
      <c r="F19" s="145"/>
      <c r="G19" s="145"/>
      <c r="H19" s="145"/>
      <c r="I19" s="145"/>
      <c r="J19" s="145"/>
      <c r="K19" s="145"/>
      <c r="L19" s="145"/>
      <c r="M19" s="145"/>
      <c r="N19" s="145"/>
      <c r="O19" s="132">
        <f t="shared" si="2"/>
        <v>1560</v>
      </c>
      <c r="P19" s="119"/>
      <c r="Q19" s="119"/>
      <c r="R19" s="119"/>
      <c r="S19" s="119"/>
      <c r="T19" s="119" t="s">
        <v>175</v>
      </c>
      <c r="U19" s="119">
        <v>7022.0</v>
      </c>
      <c r="V19" s="119"/>
      <c r="W19" s="119"/>
      <c r="X19" s="119"/>
      <c r="Y19" s="119"/>
      <c r="Z19" s="119"/>
      <c r="AA19" s="119" t="s">
        <v>143</v>
      </c>
      <c r="AB19" s="119" t="str">
        <f t="shared" si="3"/>
        <v>7034-000000</v>
      </c>
      <c r="AC19" s="119">
        <v>900.0</v>
      </c>
      <c r="AD19" s="119" t="str">
        <f t="shared" si="4"/>
        <v>006</v>
      </c>
      <c r="AE19" s="119"/>
      <c r="AF19" s="119"/>
      <c r="AG19" s="119">
        <v>110.0</v>
      </c>
      <c r="AH19" s="119" t="str">
        <f>Summary!$B$2</f>
        <v>USD</v>
      </c>
      <c r="AI19" s="119">
        <f t="shared" ref="AI19:AT19" si="14">IF(C19="",0,C19)</f>
        <v>0</v>
      </c>
      <c r="AJ19" s="129">
        <f t="shared" si="14"/>
        <v>1560</v>
      </c>
      <c r="AK19" s="119">
        <f t="shared" si="14"/>
        <v>0</v>
      </c>
      <c r="AL19" s="119">
        <f t="shared" si="14"/>
        <v>0</v>
      </c>
      <c r="AM19" s="119">
        <f t="shared" si="14"/>
        <v>0</v>
      </c>
      <c r="AN19" s="119">
        <f t="shared" si="14"/>
        <v>0</v>
      </c>
      <c r="AO19" s="119">
        <f t="shared" si="14"/>
        <v>0</v>
      </c>
      <c r="AP19" s="119">
        <f t="shared" si="14"/>
        <v>0</v>
      </c>
      <c r="AQ19" s="119">
        <f t="shared" si="14"/>
        <v>0</v>
      </c>
      <c r="AR19" s="119">
        <f t="shared" si="14"/>
        <v>0</v>
      </c>
      <c r="AS19" s="119">
        <f t="shared" si="14"/>
        <v>0</v>
      </c>
      <c r="AT19" s="119">
        <f t="shared" si="14"/>
        <v>0</v>
      </c>
    </row>
    <row r="20" ht="19.5" customHeight="1">
      <c r="A20" s="135">
        <v>7044.0</v>
      </c>
      <c r="B20" s="147" t="str">
        <f>IF(ISTEXT("Admin-"&amp;VLOOKUP(A20,'Chart of Accounts'!$B$5:$C$63,2,FALSE)),"Admin-"&amp;VLOOKUP(A20,'Chart of Accounts'!$B$5:$C$63,2,FALSE),"")</f>
        <v>Admin-Postage &amp; Shipping Expense</v>
      </c>
      <c r="C20" s="145"/>
      <c r="D20" s="145"/>
      <c r="E20" s="145"/>
      <c r="F20" s="145"/>
      <c r="G20" s="145"/>
      <c r="H20" s="145"/>
      <c r="I20" s="145"/>
      <c r="J20" s="145"/>
      <c r="K20" s="176">
        <v>180.0</v>
      </c>
      <c r="L20" s="176"/>
      <c r="M20" s="145"/>
      <c r="N20" s="145"/>
      <c r="O20" s="132">
        <f t="shared" si="2"/>
        <v>180</v>
      </c>
      <c r="P20" s="119"/>
      <c r="Q20" s="119"/>
      <c r="R20" s="119"/>
      <c r="S20" s="119"/>
      <c r="T20" s="119" t="s">
        <v>177</v>
      </c>
      <c r="U20" s="119">
        <v>7024.0</v>
      </c>
      <c r="V20" s="119"/>
      <c r="W20" s="119"/>
      <c r="X20" s="119"/>
      <c r="Y20" s="119"/>
      <c r="Z20" s="119"/>
      <c r="AA20" s="119" t="s">
        <v>143</v>
      </c>
      <c r="AB20" s="119" t="str">
        <f t="shared" si="3"/>
        <v>7044-000000</v>
      </c>
      <c r="AC20" s="119">
        <v>900.0</v>
      </c>
      <c r="AD20" s="119" t="str">
        <f t="shared" si="4"/>
        <v>006</v>
      </c>
      <c r="AE20" s="119"/>
      <c r="AF20" s="119"/>
      <c r="AG20" s="119">
        <v>110.0</v>
      </c>
      <c r="AH20" s="119" t="str">
        <f>Summary!$B$2</f>
        <v>USD</v>
      </c>
      <c r="AI20" s="119">
        <f t="shared" ref="AI20:AT20" si="15">IF(C20="",0,C20)</f>
        <v>0</v>
      </c>
      <c r="AJ20" s="119">
        <f t="shared" si="15"/>
        <v>0</v>
      </c>
      <c r="AK20" s="119">
        <f t="shared" si="15"/>
        <v>0</v>
      </c>
      <c r="AL20" s="119">
        <f t="shared" si="15"/>
        <v>0</v>
      </c>
      <c r="AM20" s="119">
        <f t="shared" si="15"/>
        <v>0</v>
      </c>
      <c r="AN20" s="119">
        <f t="shared" si="15"/>
        <v>0</v>
      </c>
      <c r="AO20" s="119">
        <f t="shared" si="15"/>
        <v>0</v>
      </c>
      <c r="AP20" s="119">
        <f t="shared" si="15"/>
        <v>0</v>
      </c>
      <c r="AQ20" s="129">
        <f t="shared" si="15"/>
        <v>180</v>
      </c>
      <c r="AR20" s="129">
        <f t="shared" si="15"/>
        <v>0</v>
      </c>
      <c r="AS20" s="119">
        <f t="shared" si="15"/>
        <v>0</v>
      </c>
      <c r="AT20" s="119">
        <f t="shared" si="15"/>
        <v>0</v>
      </c>
    </row>
    <row r="21" ht="19.5" customHeight="1">
      <c r="A21" s="135">
        <v>7046.0</v>
      </c>
      <c r="B21" s="147" t="str">
        <f>IF(ISTEXT("Admin-"&amp;VLOOKUP(A21,'Chart of Accounts'!$B$5:$C$63,2,FALSE)),"Admin-"&amp;VLOOKUP(A21,'Chart of Accounts'!$B$5:$C$63,2,FALSE),"")</f>
        <v>Admin-Express Mail/Courier Expense</v>
      </c>
      <c r="C21" s="145"/>
      <c r="D21" s="145"/>
      <c r="E21" s="145"/>
      <c r="F21" s="145"/>
      <c r="G21" s="145"/>
      <c r="H21" s="145"/>
      <c r="I21" s="145"/>
      <c r="J21" s="145"/>
      <c r="K21" s="145"/>
      <c r="L21" s="145"/>
      <c r="M21" s="145"/>
      <c r="N21" s="145"/>
      <c r="O21" s="132">
        <f t="shared" si="2"/>
        <v>0</v>
      </c>
      <c r="P21" s="119"/>
      <c r="Q21" s="119"/>
      <c r="R21" s="119"/>
      <c r="S21" s="119"/>
      <c r="T21" s="119" t="s">
        <v>179</v>
      </c>
      <c r="U21" s="119">
        <v>7026.0</v>
      </c>
      <c r="V21" s="119"/>
      <c r="W21" s="119"/>
      <c r="X21" s="119"/>
      <c r="Y21" s="119"/>
      <c r="Z21" s="119"/>
      <c r="AA21" s="119" t="s">
        <v>143</v>
      </c>
      <c r="AB21" s="119" t="str">
        <f t="shared" si="3"/>
        <v>7046-000000</v>
      </c>
      <c r="AC21" s="119">
        <v>900.0</v>
      </c>
      <c r="AD21" s="119" t="str">
        <f t="shared" si="4"/>
        <v>006</v>
      </c>
      <c r="AE21" s="119"/>
      <c r="AF21" s="119"/>
      <c r="AG21" s="119">
        <v>110.0</v>
      </c>
      <c r="AH21" s="119" t="str">
        <f>Summary!$B$2</f>
        <v>USD</v>
      </c>
      <c r="AI21" s="119">
        <f t="shared" ref="AI21:AT21" si="16">IF(C21="",0,C21)</f>
        <v>0</v>
      </c>
      <c r="AJ21" s="119">
        <f t="shared" si="16"/>
        <v>0</v>
      </c>
      <c r="AK21" s="119">
        <f t="shared" si="16"/>
        <v>0</v>
      </c>
      <c r="AL21" s="119">
        <f t="shared" si="16"/>
        <v>0</v>
      </c>
      <c r="AM21" s="119">
        <f t="shared" si="16"/>
        <v>0</v>
      </c>
      <c r="AN21" s="119">
        <f t="shared" si="16"/>
        <v>0</v>
      </c>
      <c r="AO21" s="119">
        <f t="shared" si="16"/>
        <v>0</v>
      </c>
      <c r="AP21" s="119">
        <f t="shared" si="16"/>
        <v>0</v>
      </c>
      <c r="AQ21" s="119">
        <f t="shared" si="16"/>
        <v>0</v>
      </c>
      <c r="AR21" s="119">
        <f t="shared" si="16"/>
        <v>0</v>
      </c>
      <c r="AS21" s="119">
        <f t="shared" si="16"/>
        <v>0</v>
      </c>
      <c r="AT21" s="119">
        <f t="shared" si="16"/>
        <v>0</v>
      </c>
    </row>
    <row r="22" ht="19.5" customHeight="1">
      <c r="A22" s="135">
        <v>7048.0</v>
      </c>
      <c r="B22" s="147" t="str">
        <f>IF(ISTEXT("Admin-"&amp;VLOOKUP(A22,'Chart of Accounts'!$B$5:$C$63,2,FALSE)),"Admin-"&amp;VLOOKUP(A22,'Chart of Accounts'!$B$5:$C$63,2,FALSE),"")</f>
        <v>Admin-Equipment Purchase Expense (Less than $500)</v>
      </c>
      <c r="C22" s="145"/>
      <c r="D22" s="145"/>
      <c r="E22" s="145"/>
      <c r="F22" s="145"/>
      <c r="G22" s="145"/>
      <c r="H22" s="145"/>
      <c r="I22" s="145"/>
      <c r="J22" s="145"/>
      <c r="K22" s="145"/>
      <c r="L22" s="145"/>
      <c r="M22" s="145"/>
      <c r="N22" s="145"/>
      <c r="O22" s="132">
        <f t="shared" si="2"/>
        <v>0</v>
      </c>
      <c r="P22" s="119"/>
      <c r="Q22" s="119"/>
      <c r="R22" s="119"/>
      <c r="S22" s="119"/>
      <c r="T22" s="119" t="s">
        <v>181</v>
      </c>
      <c r="U22" s="119">
        <v>7028.0</v>
      </c>
      <c r="V22" s="119"/>
      <c r="W22" s="119"/>
      <c r="X22" s="119"/>
      <c r="Y22" s="119"/>
      <c r="Z22" s="119"/>
      <c r="AA22" s="119" t="s">
        <v>143</v>
      </c>
      <c r="AB22" s="119" t="str">
        <f t="shared" si="3"/>
        <v>7048-000000</v>
      </c>
      <c r="AC22" s="119">
        <v>900.0</v>
      </c>
      <c r="AD22" s="119" t="str">
        <f t="shared" si="4"/>
        <v>006</v>
      </c>
      <c r="AE22" s="119"/>
      <c r="AF22" s="119"/>
      <c r="AG22" s="119">
        <v>110.0</v>
      </c>
      <c r="AH22" s="119" t="str">
        <f>Summary!$B$2</f>
        <v>USD</v>
      </c>
      <c r="AI22" s="119">
        <f t="shared" ref="AI22:AT22" si="17">IF(C22="",0,C22)</f>
        <v>0</v>
      </c>
      <c r="AJ22" s="119">
        <f t="shared" si="17"/>
        <v>0</v>
      </c>
      <c r="AK22" s="119">
        <f t="shared" si="17"/>
        <v>0</v>
      </c>
      <c r="AL22" s="119">
        <f t="shared" si="17"/>
        <v>0</v>
      </c>
      <c r="AM22" s="119">
        <f t="shared" si="17"/>
        <v>0</v>
      </c>
      <c r="AN22" s="119">
        <f t="shared" si="17"/>
        <v>0</v>
      </c>
      <c r="AO22" s="119">
        <f t="shared" si="17"/>
        <v>0</v>
      </c>
      <c r="AP22" s="119">
        <f t="shared" si="17"/>
        <v>0</v>
      </c>
      <c r="AQ22" s="119">
        <f t="shared" si="17"/>
        <v>0</v>
      </c>
      <c r="AR22" s="119">
        <f t="shared" si="17"/>
        <v>0</v>
      </c>
      <c r="AS22" s="119">
        <f t="shared" si="17"/>
        <v>0</v>
      </c>
      <c r="AT22" s="119">
        <f t="shared" si="17"/>
        <v>0</v>
      </c>
    </row>
    <row r="23" ht="19.5" customHeight="1">
      <c r="A23" s="135">
        <v>7070.0</v>
      </c>
      <c r="B23" s="147" t="str">
        <f>IF(ISTEXT("Admin-"&amp;VLOOKUP(A23,'Chart of Accounts'!$B$5:$C$63,2,FALSE)),"Admin-"&amp;VLOOKUP(A23,'Chart of Accounts'!$B$5:$C$63,2,FALSE),"")</f>
        <v>Admin-Bank Charges &amp; Credit Card Fee Expense</v>
      </c>
      <c r="C23" s="145"/>
      <c r="D23" s="145"/>
      <c r="E23" s="145"/>
      <c r="F23" s="145"/>
      <c r="G23" s="145"/>
      <c r="H23" s="145"/>
      <c r="I23" s="145"/>
      <c r="J23" s="145"/>
      <c r="K23" s="145"/>
      <c r="L23" s="145"/>
      <c r="M23" s="145"/>
      <c r="N23" s="145"/>
      <c r="O23" s="132">
        <f t="shared" si="2"/>
        <v>0</v>
      </c>
      <c r="P23" s="119"/>
      <c r="Q23" s="119"/>
      <c r="R23" s="119"/>
      <c r="S23" s="119"/>
      <c r="T23" s="119" t="s">
        <v>183</v>
      </c>
      <c r="U23" s="119">
        <v>7030.0</v>
      </c>
      <c r="V23" s="119"/>
      <c r="W23" s="119"/>
      <c r="X23" s="119"/>
      <c r="Y23" s="119"/>
      <c r="Z23" s="119"/>
      <c r="AA23" s="119" t="s">
        <v>143</v>
      </c>
      <c r="AB23" s="119" t="str">
        <f t="shared" si="3"/>
        <v>7070-000000</v>
      </c>
      <c r="AC23" s="119">
        <v>900.0</v>
      </c>
      <c r="AD23" s="119" t="str">
        <f t="shared" si="4"/>
        <v>006</v>
      </c>
      <c r="AE23" s="119"/>
      <c r="AF23" s="119"/>
      <c r="AG23" s="119">
        <v>110.0</v>
      </c>
      <c r="AH23" s="119" t="str">
        <f>Summary!$B$2</f>
        <v>USD</v>
      </c>
      <c r="AI23" s="119">
        <f t="shared" ref="AI23:AT23" si="18">IF(C23="",0,C23)</f>
        <v>0</v>
      </c>
      <c r="AJ23" s="119">
        <f t="shared" si="18"/>
        <v>0</v>
      </c>
      <c r="AK23" s="119">
        <f t="shared" si="18"/>
        <v>0</v>
      </c>
      <c r="AL23" s="119">
        <f t="shared" si="18"/>
        <v>0</v>
      </c>
      <c r="AM23" s="119">
        <f t="shared" si="18"/>
        <v>0</v>
      </c>
      <c r="AN23" s="119">
        <f t="shared" si="18"/>
        <v>0</v>
      </c>
      <c r="AO23" s="119">
        <f t="shared" si="18"/>
        <v>0</v>
      </c>
      <c r="AP23" s="119">
        <f t="shared" si="18"/>
        <v>0</v>
      </c>
      <c r="AQ23" s="119">
        <f t="shared" si="18"/>
        <v>0</v>
      </c>
      <c r="AR23" s="119">
        <f t="shared" si="18"/>
        <v>0</v>
      </c>
      <c r="AS23" s="119">
        <f t="shared" si="18"/>
        <v>0</v>
      </c>
      <c r="AT23" s="119">
        <f t="shared" si="18"/>
        <v>0</v>
      </c>
    </row>
    <row r="24" ht="19.5" customHeight="1">
      <c r="A24" s="135">
        <v>7086.0</v>
      </c>
      <c r="B24" s="147" t="str">
        <f>IF(ISTEXT("Admin-"&amp;VLOOKUP(A24,'Chart of Accounts'!$B$5:$C$63,2,FALSE)),"Admin-"&amp;VLOOKUP(A24,'Chart of Accounts'!$B$5:$C$63,2,FALSE),"")</f>
        <v>Admin-Miscellaneous Expenses</v>
      </c>
      <c r="C24" s="145"/>
      <c r="D24" s="145"/>
      <c r="E24" s="145"/>
      <c r="F24" s="145"/>
      <c r="G24" s="145"/>
      <c r="H24" s="145"/>
      <c r="I24" s="145"/>
      <c r="J24" s="145"/>
      <c r="K24" s="145"/>
      <c r="L24" s="145"/>
      <c r="M24" s="145"/>
      <c r="N24" s="145"/>
      <c r="O24" s="132">
        <f t="shared" si="2"/>
        <v>0</v>
      </c>
      <c r="P24" s="119"/>
      <c r="Q24" s="119"/>
      <c r="R24" s="119"/>
      <c r="S24" s="119"/>
      <c r="T24" s="119" t="s">
        <v>186</v>
      </c>
      <c r="U24" s="119">
        <v>7034.0</v>
      </c>
      <c r="V24" s="119"/>
      <c r="W24" s="119"/>
      <c r="X24" s="119"/>
      <c r="Y24" s="119"/>
      <c r="Z24" s="119"/>
      <c r="AA24" s="119" t="s">
        <v>143</v>
      </c>
      <c r="AB24" s="119" t="str">
        <f t="shared" si="3"/>
        <v>7086-000000</v>
      </c>
      <c r="AC24" s="119">
        <v>900.0</v>
      </c>
      <c r="AD24" s="119" t="str">
        <f t="shared" si="4"/>
        <v>006</v>
      </c>
      <c r="AE24" s="119"/>
      <c r="AF24" s="119"/>
      <c r="AG24" s="119">
        <v>110.0</v>
      </c>
      <c r="AH24" s="119" t="str">
        <f>Summary!$B$2</f>
        <v>USD</v>
      </c>
      <c r="AI24" s="119">
        <f t="shared" ref="AI24:AT24" si="19">IF(C24="",0,C24)</f>
        <v>0</v>
      </c>
      <c r="AJ24" s="119">
        <f t="shared" si="19"/>
        <v>0</v>
      </c>
      <c r="AK24" s="119">
        <f t="shared" si="19"/>
        <v>0</v>
      </c>
      <c r="AL24" s="119">
        <f t="shared" si="19"/>
        <v>0</v>
      </c>
      <c r="AM24" s="119">
        <f t="shared" si="19"/>
        <v>0</v>
      </c>
      <c r="AN24" s="119">
        <f t="shared" si="19"/>
        <v>0</v>
      </c>
      <c r="AO24" s="119">
        <f t="shared" si="19"/>
        <v>0</v>
      </c>
      <c r="AP24" s="119">
        <f t="shared" si="19"/>
        <v>0</v>
      </c>
      <c r="AQ24" s="119">
        <f t="shared" si="19"/>
        <v>0</v>
      </c>
      <c r="AR24" s="119">
        <f t="shared" si="19"/>
        <v>0</v>
      </c>
      <c r="AS24" s="119">
        <f t="shared" si="19"/>
        <v>0</v>
      </c>
      <c r="AT24" s="119">
        <f t="shared" si="19"/>
        <v>0</v>
      </c>
    </row>
    <row r="25" ht="19.5" customHeight="1">
      <c r="A25" s="135">
        <v>7084.0</v>
      </c>
      <c r="B25" s="147" t="str">
        <f>IF(ISTEXT("Admin-"&amp;VLOOKUP(A25,'Chart of Accounts'!$B$5:$C$63,2,FALSE)),"Admin-"&amp;VLOOKUP(A25,'Chart of Accounts'!$B$5:$C$63,2,FALSE),"")</f>
        <v>Admin-Sympathy Expense</v>
      </c>
      <c r="C25" s="145"/>
      <c r="D25" s="145"/>
      <c r="E25" s="145"/>
      <c r="F25" s="145"/>
      <c r="G25" s="145"/>
      <c r="H25" s="145"/>
      <c r="I25" s="145"/>
      <c r="J25" s="145"/>
      <c r="K25" s="145"/>
      <c r="L25" s="145"/>
      <c r="M25" s="145"/>
      <c r="N25" s="145"/>
      <c r="O25" s="132">
        <f t="shared" si="2"/>
        <v>0</v>
      </c>
      <c r="P25" s="119"/>
      <c r="Q25" s="119"/>
      <c r="R25" s="119"/>
      <c r="S25" s="119"/>
      <c r="T25" s="119" t="s">
        <v>188</v>
      </c>
      <c r="U25" s="119">
        <v>7036.0</v>
      </c>
      <c r="V25" s="119"/>
      <c r="W25" s="119"/>
      <c r="X25" s="119"/>
      <c r="Y25" s="119"/>
      <c r="Z25" s="119"/>
      <c r="AA25" s="119" t="s">
        <v>143</v>
      </c>
      <c r="AB25" s="119" t="str">
        <f t="shared" si="3"/>
        <v>7084-000000</v>
      </c>
      <c r="AC25" s="119">
        <v>900.0</v>
      </c>
      <c r="AD25" s="119" t="str">
        <f t="shared" si="4"/>
        <v>006</v>
      </c>
      <c r="AE25" s="119"/>
      <c r="AF25" s="119"/>
      <c r="AG25" s="119">
        <v>110.0</v>
      </c>
      <c r="AH25" s="119" t="str">
        <f>Summary!$B$2</f>
        <v>USD</v>
      </c>
      <c r="AI25" s="119">
        <f t="shared" ref="AI25:AT25" si="20">IF(C25="",0,C25)</f>
        <v>0</v>
      </c>
      <c r="AJ25" s="119">
        <f t="shared" si="20"/>
        <v>0</v>
      </c>
      <c r="AK25" s="119">
        <f t="shared" si="20"/>
        <v>0</v>
      </c>
      <c r="AL25" s="119">
        <f t="shared" si="20"/>
        <v>0</v>
      </c>
      <c r="AM25" s="119">
        <f t="shared" si="20"/>
        <v>0</v>
      </c>
      <c r="AN25" s="119">
        <f t="shared" si="20"/>
        <v>0</v>
      </c>
      <c r="AO25" s="119">
        <f t="shared" si="20"/>
        <v>0</v>
      </c>
      <c r="AP25" s="119">
        <f t="shared" si="20"/>
        <v>0</v>
      </c>
      <c r="AQ25" s="119">
        <f t="shared" si="20"/>
        <v>0</v>
      </c>
      <c r="AR25" s="119">
        <f t="shared" si="20"/>
        <v>0</v>
      </c>
      <c r="AS25" s="119">
        <f t="shared" si="20"/>
        <v>0</v>
      </c>
      <c r="AT25" s="119">
        <f t="shared" si="20"/>
        <v>0</v>
      </c>
    </row>
    <row r="26" ht="19.5" customHeight="1">
      <c r="A26" s="135">
        <v>7088.0</v>
      </c>
      <c r="B26" s="147" t="str">
        <f>IF(ISTEXT("Admin-"&amp;VLOOKUP(A26,'Chart of Accounts'!$B$5:$C$63,2,FALSE)),"Admin-"&amp;VLOOKUP(A26,'Chart of Accounts'!$B$5:$C$63,2,FALSE),"")</f>
        <v>Admin-Storage Expenses</v>
      </c>
      <c r="C26" s="145"/>
      <c r="D26" s="145"/>
      <c r="E26" s="145"/>
      <c r="F26" s="145"/>
      <c r="G26" s="145"/>
      <c r="H26" s="145"/>
      <c r="I26" s="145"/>
      <c r="J26" s="145"/>
      <c r="K26" s="145"/>
      <c r="L26" s="145"/>
      <c r="M26" s="145"/>
      <c r="N26" s="145"/>
      <c r="O26" s="132">
        <f t="shared" si="2"/>
        <v>0</v>
      </c>
      <c r="P26" s="119"/>
      <c r="Q26" s="119"/>
      <c r="R26" s="119"/>
      <c r="S26" s="119"/>
      <c r="T26" s="119" t="s">
        <v>189</v>
      </c>
      <c r="U26" s="119">
        <v>7038.0</v>
      </c>
      <c r="V26" s="119"/>
      <c r="W26" s="119"/>
      <c r="X26" s="119"/>
      <c r="Y26" s="119"/>
      <c r="Z26" s="119"/>
      <c r="AA26" s="119" t="s">
        <v>143</v>
      </c>
      <c r="AB26" s="119" t="str">
        <f t="shared" si="3"/>
        <v>7088-000000</v>
      </c>
      <c r="AC26" s="119">
        <v>900.0</v>
      </c>
      <c r="AD26" s="119" t="str">
        <f t="shared" si="4"/>
        <v>006</v>
      </c>
      <c r="AE26" s="119"/>
      <c r="AF26" s="119"/>
      <c r="AG26" s="119">
        <v>110.0</v>
      </c>
      <c r="AH26" s="119" t="str">
        <f>Summary!$B$2</f>
        <v>USD</v>
      </c>
      <c r="AI26" s="119">
        <f t="shared" ref="AI26:AT26" si="21">IF(C26="",0,C26)</f>
        <v>0</v>
      </c>
      <c r="AJ26" s="119">
        <f t="shared" si="21"/>
        <v>0</v>
      </c>
      <c r="AK26" s="119">
        <f t="shared" si="21"/>
        <v>0</v>
      </c>
      <c r="AL26" s="119">
        <f t="shared" si="21"/>
        <v>0</v>
      </c>
      <c r="AM26" s="119">
        <f t="shared" si="21"/>
        <v>0</v>
      </c>
      <c r="AN26" s="119">
        <f t="shared" si="21"/>
        <v>0</v>
      </c>
      <c r="AO26" s="119">
        <f t="shared" si="21"/>
        <v>0</v>
      </c>
      <c r="AP26" s="119">
        <f t="shared" si="21"/>
        <v>0</v>
      </c>
      <c r="AQ26" s="119">
        <f t="shared" si="21"/>
        <v>0</v>
      </c>
      <c r="AR26" s="119">
        <f t="shared" si="21"/>
        <v>0</v>
      </c>
      <c r="AS26" s="119">
        <f t="shared" si="21"/>
        <v>0</v>
      </c>
      <c r="AT26" s="119">
        <f t="shared" si="21"/>
        <v>0</v>
      </c>
    </row>
    <row r="27" ht="19.5" customHeight="1">
      <c r="A27" s="135">
        <v>7090.0</v>
      </c>
      <c r="B27" s="147" t="str">
        <f>IF(ISTEXT("Admin-"&amp;VLOOKUP(A27,'Chart of Accounts'!$B$5:$C$63,2,FALSE)),"Admin-"&amp;VLOOKUP(A27,'Chart of Accounts'!$B$5:$C$63,2,FALSE),"")</f>
        <v>Admin-Equipment Rental</v>
      </c>
      <c r="C27" s="145"/>
      <c r="D27" s="145"/>
      <c r="E27" s="145"/>
      <c r="F27" s="145"/>
      <c r="G27" s="145"/>
      <c r="H27" s="145"/>
      <c r="I27" s="145"/>
      <c r="J27" s="145"/>
      <c r="K27" s="145"/>
      <c r="L27" s="145"/>
      <c r="M27" s="145"/>
      <c r="N27" s="145"/>
      <c r="O27" s="132">
        <f t="shared" si="2"/>
        <v>0</v>
      </c>
      <c r="P27" s="119"/>
      <c r="Q27" s="119"/>
      <c r="R27" s="119"/>
      <c r="S27" s="119"/>
      <c r="T27" s="119"/>
      <c r="U27" s="119"/>
      <c r="V27" s="119"/>
      <c r="W27" s="119"/>
      <c r="X27" s="119"/>
      <c r="Y27" s="119"/>
      <c r="Z27" s="119"/>
      <c r="AA27" s="119" t="s">
        <v>143</v>
      </c>
      <c r="AB27" s="119" t="str">
        <f t="shared" si="3"/>
        <v>7090-000000</v>
      </c>
      <c r="AC27" s="119">
        <v>900.0</v>
      </c>
      <c r="AD27" s="119" t="str">
        <f t="shared" si="4"/>
        <v>006</v>
      </c>
      <c r="AE27" s="119"/>
      <c r="AF27" s="119"/>
      <c r="AG27" s="119">
        <v>110.0</v>
      </c>
      <c r="AH27" s="119" t="str">
        <f>Summary!$B$2</f>
        <v>USD</v>
      </c>
      <c r="AI27" s="119">
        <f t="shared" ref="AI27:AT27" si="22">IF(C27="",0,C27)</f>
        <v>0</v>
      </c>
      <c r="AJ27" s="119">
        <f t="shared" si="22"/>
        <v>0</v>
      </c>
      <c r="AK27" s="119">
        <f t="shared" si="22"/>
        <v>0</v>
      </c>
      <c r="AL27" s="119">
        <f t="shared" si="22"/>
        <v>0</v>
      </c>
      <c r="AM27" s="119">
        <f t="shared" si="22"/>
        <v>0</v>
      </c>
      <c r="AN27" s="119">
        <f t="shared" si="22"/>
        <v>0</v>
      </c>
      <c r="AO27" s="119">
        <f t="shared" si="22"/>
        <v>0</v>
      </c>
      <c r="AP27" s="119">
        <f t="shared" si="22"/>
        <v>0</v>
      </c>
      <c r="AQ27" s="119">
        <f t="shared" si="22"/>
        <v>0</v>
      </c>
      <c r="AR27" s="119">
        <f t="shared" si="22"/>
        <v>0</v>
      </c>
      <c r="AS27" s="119">
        <f t="shared" si="22"/>
        <v>0</v>
      </c>
      <c r="AT27" s="119">
        <f t="shared" si="22"/>
        <v>0</v>
      </c>
    </row>
    <row r="28" ht="19.5" customHeight="1">
      <c r="A28" s="135">
        <v>7092.0</v>
      </c>
      <c r="B28" s="147" t="str">
        <f>IF(ISTEXT("Admin-"&amp;VLOOKUP(A28,'Chart of Accounts'!$B$5:$C$63,2,FALSE)),"Admin-"&amp;VLOOKUP(A28,'Chart of Accounts'!$B$5:$C$63,2,FALSE),"")</f>
        <v>Admin-TI Allocation</v>
      </c>
      <c r="C28" s="176">
        <v>191.95</v>
      </c>
      <c r="D28" s="176">
        <v>191.95</v>
      </c>
      <c r="E28" s="176">
        <v>191.95</v>
      </c>
      <c r="F28" s="176">
        <v>191.95</v>
      </c>
      <c r="G28" s="176">
        <v>191.95</v>
      </c>
      <c r="H28" s="176">
        <v>191.95</v>
      </c>
      <c r="I28" s="176">
        <v>191.95</v>
      </c>
      <c r="J28" s="176">
        <v>191.95</v>
      </c>
      <c r="K28" s="176">
        <v>191.95</v>
      </c>
      <c r="L28" s="176">
        <v>191.95</v>
      </c>
      <c r="M28" s="176">
        <v>191.95</v>
      </c>
      <c r="N28" s="176">
        <v>191.95</v>
      </c>
      <c r="O28" s="132">
        <f t="shared" si="2"/>
        <v>2303.4</v>
      </c>
      <c r="P28" s="119"/>
      <c r="Q28" s="119"/>
      <c r="R28" s="119"/>
      <c r="S28" s="119"/>
      <c r="T28" s="119" t="s">
        <v>190</v>
      </c>
      <c r="U28" s="119">
        <v>7040.0</v>
      </c>
      <c r="V28" s="119"/>
      <c r="W28" s="119"/>
      <c r="X28" s="119"/>
      <c r="Y28" s="119"/>
      <c r="Z28" s="119"/>
      <c r="AA28" s="119" t="s">
        <v>143</v>
      </c>
      <c r="AB28" s="119" t="str">
        <f t="shared" si="3"/>
        <v>7092-000000</v>
      </c>
      <c r="AC28" s="119">
        <v>900.0</v>
      </c>
      <c r="AD28" s="119" t="str">
        <f t="shared" si="4"/>
        <v>006</v>
      </c>
      <c r="AE28" s="119"/>
      <c r="AF28" s="119"/>
      <c r="AG28" s="119">
        <v>110.0</v>
      </c>
      <c r="AH28" s="119" t="str">
        <f>Summary!$B$2</f>
        <v>USD</v>
      </c>
      <c r="AI28" s="129">
        <f t="shared" ref="AI28:AT28" si="23">IF(C28="",0,C28)</f>
        <v>191.95</v>
      </c>
      <c r="AJ28" s="129">
        <f t="shared" si="23"/>
        <v>191.95</v>
      </c>
      <c r="AK28" s="129">
        <f t="shared" si="23"/>
        <v>191.95</v>
      </c>
      <c r="AL28" s="129">
        <f t="shared" si="23"/>
        <v>191.95</v>
      </c>
      <c r="AM28" s="129">
        <f t="shared" si="23"/>
        <v>191.95</v>
      </c>
      <c r="AN28" s="129">
        <f t="shared" si="23"/>
        <v>191.95</v>
      </c>
      <c r="AO28" s="129">
        <f t="shared" si="23"/>
        <v>191.95</v>
      </c>
      <c r="AP28" s="129">
        <f t="shared" si="23"/>
        <v>191.95</v>
      </c>
      <c r="AQ28" s="129">
        <f t="shared" si="23"/>
        <v>191.95</v>
      </c>
      <c r="AR28" s="129">
        <f t="shared" si="23"/>
        <v>191.95</v>
      </c>
      <c r="AS28" s="129">
        <f t="shared" si="23"/>
        <v>191.95</v>
      </c>
      <c r="AT28" s="129">
        <f t="shared" si="23"/>
        <v>191.95</v>
      </c>
    </row>
    <row r="29" ht="15.75" customHeight="1">
      <c r="A29" s="2"/>
      <c r="B29" s="147" t="str">
        <f>IF(ISTEXT("Admin-"&amp;VLOOKUP(A29,'Chart of Accounts'!$B$5:$C$54,2,FALSE)),"Admin-"&amp;VLOOKUP(A29,'Chart of Accounts'!$B$5:$C$54,2,FALSE),"")</f>
        <v/>
      </c>
      <c r="C29" s="145"/>
      <c r="D29" s="145"/>
      <c r="E29" s="145"/>
      <c r="F29" s="145"/>
      <c r="G29" s="145"/>
      <c r="H29" s="145"/>
      <c r="I29" s="145"/>
      <c r="J29" s="145"/>
      <c r="K29" s="145"/>
      <c r="L29" s="145"/>
      <c r="M29" s="145"/>
      <c r="N29" s="145"/>
      <c r="O29" s="132">
        <f t="shared" si="2"/>
        <v>0</v>
      </c>
      <c r="P29" s="119"/>
      <c r="Q29" s="119"/>
      <c r="R29" s="119"/>
      <c r="S29" s="119"/>
      <c r="T29" s="119" t="s">
        <v>191</v>
      </c>
      <c r="U29" s="119">
        <v>7042.0</v>
      </c>
      <c r="V29" s="119"/>
      <c r="W29" s="119"/>
      <c r="X29" s="119"/>
      <c r="Y29" s="119"/>
      <c r="Z29" s="119"/>
      <c r="AA29" s="119" t="s">
        <v>143</v>
      </c>
      <c r="AB29" s="119" t="str">
        <f>IF(A28="","",A28&amp;"-000000")</f>
        <v>7092-000000</v>
      </c>
      <c r="AC29" s="119">
        <v>900.0</v>
      </c>
      <c r="AD29" s="119" t="str">
        <f t="shared" si="4"/>
        <v>006</v>
      </c>
      <c r="AE29" s="119"/>
      <c r="AF29" s="119"/>
      <c r="AG29" s="119">
        <v>110.0</v>
      </c>
      <c r="AH29" s="119" t="str">
        <f>Summary!$B$2</f>
        <v>USD</v>
      </c>
      <c r="AI29" s="119">
        <f t="shared" ref="AI29:AT29" si="24">IF(C29="",0,C29)</f>
        <v>0</v>
      </c>
      <c r="AJ29" s="119">
        <f t="shared" si="24"/>
        <v>0</v>
      </c>
      <c r="AK29" s="119">
        <f t="shared" si="24"/>
        <v>0</v>
      </c>
      <c r="AL29" s="119">
        <f t="shared" si="24"/>
        <v>0</v>
      </c>
      <c r="AM29" s="119">
        <f t="shared" si="24"/>
        <v>0</v>
      </c>
      <c r="AN29" s="119">
        <f t="shared" si="24"/>
        <v>0</v>
      </c>
      <c r="AO29" s="119">
        <f t="shared" si="24"/>
        <v>0</v>
      </c>
      <c r="AP29" s="119">
        <f t="shared" si="24"/>
        <v>0</v>
      </c>
      <c r="AQ29" s="119">
        <f t="shared" si="24"/>
        <v>0</v>
      </c>
      <c r="AR29" s="119">
        <f t="shared" si="24"/>
        <v>0</v>
      </c>
      <c r="AS29" s="119">
        <f t="shared" si="24"/>
        <v>0</v>
      </c>
      <c r="AT29" s="119">
        <f t="shared" si="24"/>
        <v>0</v>
      </c>
    </row>
    <row r="30" ht="15.75" customHeight="1">
      <c r="A30" s="2"/>
      <c r="B30" s="147" t="str">
        <f>IF(ISTEXT("Admin-"&amp;VLOOKUP(A30,'Chart of Accounts'!$B$5:$C$54,2,FALSE)),"Admin-"&amp;VLOOKUP(A30,'Chart of Accounts'!$B$5:$C$54,2,FALSE),"")</f>
        <v/>
      </c>
      <c r="C30" s="145"/>
      <c r="D30" s="145"/>
      <c r="E30" s="145"/>
      <c r="F30" s="145"/>
      <c r="G30" s="145"/>
      <c r="H30" s="145"/>
      <c r="I30" s="145"/>
      <c r="J30" s="145"/>
      <c r="K30" s="145"/>
      <c r="L30" s="145"/>
      <c r="M30" s="145"/>
      <c r="N30" s="145"/>
      <c r="O30" s="132">
        <f t="shared" si="2"/>
        <v>0</v>
      </c>
      <c r="P30" s="119"/>
      <c r="Q30" s="119"/>
      <c r="R30" s="119"/>
      <c r="S30" s="119"/>
      <c r="T30" s="119" t="s">
        <v>192</v>
      </c>
      <c r="U30" s="119">
        <v>7044.0</v>
      </c>
      <c r="V30" s="119"/>
      <c r="W30" s="119"/>
      <c r="X30" s="119"/>
      <c r="Y30" s="119"/>
      <c r="Z30" s="119"/>
      <c r="AA30" s="119" t="s">
        <v>143</v>
      </c>
      <c r="AB30" s="119" t="str">
        <f t="shared" ref="AB30:AB36" si="26">IF(A30="","",A30&amp;"-000000")</f>
        <v/>
      </c>
      <c r="AC30" s="119">
        <v>900.0</v>
      </c>
      <c r="AD30" s="119" t="str">
        <f t="shared" si="4"/>
        <v>006</v>
      </c>
      <c r="AE30" s="119"/>
      <c r="AF30" s="119"/>
      <c r="AG30" s="119">
        <v>110.0</v>
      </c>
      <c r="AH30" s="119" t="str">
        <f>Summary!$B$2</f>
        <v>USD</v>
      </c>
      <c r="AI30" s="119">
        <f t="shared" ref="AI30:AT30" si="25">IF(C30="",0,C30)</f>
        <v>0</v>
      </c>
      <c r="AJ30" s="119">
        <f t="shared" si="25"/>
        <v>0</v>
      </c>
      <c r="AK30" s="119">
        <f t="shared" si="25"/>
        <v>0</v>
      </c>
      <c r="AL30" s="119">
        <f t="shared" si="25"/>
        <v>0</v>
      </c>
      <c r="AM30" s="119">
        <f t="shared" si="25"/>
        <v>0</v>
      </c>
      <c r="AN30" s="119">
        <f t="shared" si="25"/>
        <v>0</v>
      </c>
      <c r="AO30" s="119">
        <f t="shared" si="25"/>
        <v>0</v>
      </c>
      <c r="AP30" s="119">
        <f t="shared" si="25"/>
        <v>0</v>
      </c>
      <c r="AQ30" s="119">
        <f t="shared" si="25"/>
        <v>0</v>
      </c>
      <c r="AR30" s="119">
        <f t="shared" si="25"/>
        <v>0</v>
      </c>
      <c r="AS30" s="119">
        <f t="shared" si="25"/>
        <v>0</v>
      </c>
      <c r="AT30" s="119">
        <f t="shared" si="25"/>
        <v>0</v>
      </c>
    </row>
    <row r="31" ht="15.75" customHeight="1">
      <c r="A31" s="2"/>
      <c r="B31" s="147" t="str">
        <f>IF(ISTEXT("Admin-"&amp;VLOOKUP(A31,'Chart of Accounts'!$B$5:$C$54,2,FALSE)),"Admin-"&amp;VLOOKUP(A31,'Chart of Accounts'!$B$5:$C$54,2,FALSE),"")</f>
        <v/>
      </c>
      <c r="C31" s="145"/>
      <c r="D31" s="145"/>
      <c r="E31" s="145"/>
      <c r="F31" s="145"/>
      <c r="G31" s="145"/>
      <c r="H31" s="145"/>
      <c r="I31" s="145"/>
      <c r="J31" s="145"/>
      <c r="K31" s="145"/>
      <c r="L31" s="145"/>
      <c r="M31" s="145"/>
      <c r="N31" s="145"/>
      <c r="O31" s="132">
        <f t="shared" si="2"/>
        <v>0</v>
      </c>
      <c r="P31" s="119"/>
      <c r="Q31" s="119"/>
      <c r="R31" s="119"/>
      <c r="S31" s="119"/>
      <c r="T31" s="119" t="s">
        <v>193</v>
      </c>
      <c r="U31" s="119">
        <v>7046.0</v>
      </c>
      <c r="V31" s="119"/>
      <c r="W31" s="119"/>
      <c r="X31" s="119"/>
      <c r="Y31" s="119"/>
      <c r="Z31" s="119"/>
      <c r="AA31" s="119" t="s">
        <v>143</v>
      </c>
      <c r="AB31" s="119" t="str">
        <f t="shared" si="26"/>
        <v/>
      </c>
      <c r="AC31" s="119">
        <v>900.0</v>
      </c>
      <c r="AD31" s="119" t="str">
        <f t="shared" si="4"/>
        <v>006</v>
      </c>
      <c r="AE31" s="119"/>
      <c r="AF31" s="119"/>
      <c r="AG31" s="119">
        <v>110.0</v>
      </c>
      <c r="AH31" s="119" t="str">
        <f>Summary!$B$2</f>
        <v>USD</v>
      </c>
      <c r="AI31" s="119">
        <f t="shared" ref="AI31:AT31" si="27">IF(C31="",0,C31)</f>
        <v>0</v>
      </c>
      <c r="AJ31" s="119">
        <f t="shared" si="27"/>
        <v>0</v>
      </c>
      <c r="AK31" s="119">
        <f t="shared" si="27"/>
        <v>0</v>
      </c>
      <c r="AL31" s="119">
        <f t="shared" si="27"/>
        <v>0</v>
      </c>
      <c r="AM31" s="119">
        <f t="shared" si="27"/>
        <v>0</v>
      </c>
      <c r="AN31" s="119">
        <f t="shared" si="27"/>
        <v>0</v>
      </c>
      <c r="AO31" s="119">
        <f t="shared" si="27"/>
        <v>0</v>
      </c>
      <c r="AP31" s="119">
        <f t="shared" si="27"/>
        <v>0</v>
      </c>
      <c r="AQ31" s="119">
        <f t="shared" si="27"/>
        <v>0</v>
      </c>
      <c r="AR31" s="119">
        <f t="shared" si="27"/>
        <v>0</v>
      </c>
      <c r="AS31" s="119">
        <f t="shared" si="27"/>
        <v>0</v>
      </c>
      <c r="AT31" s="119">
        <f t="shared" si="27"/>
        <v>0</v>
      </c>
    </row>
    <row r="32" ht="15.75" customHeight="1">
      <c r="A32" s="2"/>
      <c r="B32" s="147" t="str">
        <f>IF(ISTEXT("Admin-"&amp;VLOOKUP(A32,'Chart of Accounts'!$B$5:$C$54,2,FALSE)),"Admin-"&amp;VLOOKUP(A32,'Chart of Accounts'!$B$5:$C$54,2,FALSE),"")</f>
        <v/>
      </c>
      <c r="C32" s="145"/>
      <c r="D32" s="145"/>
      <c r="E32" s="145"/>
      <c r="F32" s="145"/>
      <c r="G32" s="145"/>
      <c r="H32" s="145"/>
      <c r="I32" s="145"/>
      <c r="J32" s="145"/>
      <c r="K32" s="145"/>
      <c r="L32" s="145"/>
      <c r="M32" s="145"/>
      <c r="N32" s="145"/>
      <c r="O32" s="132">
        <f t="shared" si="2"/>
        <v>0</v>
      </c>
      <c r="P32" s="119"/>
      <c r="Q32" s="119"/>
      <c r="R32" s="119"/>
      <c r="S32" s="119"/>
      <c r="T32" s="119" t="s">
        <v>194</v>
      </c>
      <c r="U32" s="119">
        <v>7048.0</v>
      </c>
      <c r="V32" s="119"/>
      <c r="W32" s="119"/>
      <c r="X32" s="119"/>
      <c r="Y32" s="119"/>
      <c r="Z32" s="119"/>
      <c r="AA32" s="119" t="s">
        <v>143</v>
      </c>
      <c r="AB32" s="119" t="str">
        <f t="shared" si="26"/>
        <v/>
      </c>
      <c r="AC32" s="119">
        <v>900.0</v>
      </c>
      <c r="AD32" s="119" t="str">
        <f t="shared" si="4"/>
        <v>006</v>
      </c>
      <c r="AE32" s="119"/>
      <c r="AF32" s="119"/>
      <c r="AG32" s="119">
        <v>110.0</v>
      </c>
      <c r="AH32" s="119" t="str">
        <f>Summary!$B$2</f>
        <v>USD</v>
      </c>
      <c r="AI32" s="119">
        <f t="shared" ref="AI32:AT32" si="28">IF(C32="",0,C32)</f>
        <v>0</v>
      </c>
      <c r="AJ32" s="119">
        <f t="shared" si="28"/>
        <v>0</v>
      </c>
      <c r="AK32" s="119">
        <f t="shared" si="28"/>
        <v>0</v>
      </c>
      <c r="AL32" s="119">
        <f t="shared" si="28"/>
        <v>0</v>
      </c>
      <c r="AM32" s="119">
        <f t="shared" si="28"/>
        <v>0</v>
      </c>
      <c r="AN32" s="119">
        <f t="shared" si="28"/>
        <v>0</v>
      </c>
      <c r="AO32" s="119">
        <f t="shared" si="28"/>
        <v>0</v>
      </c>
      <c r="AP32" s="119">
        <f t="shared" si="28"/>
        <v>0</v>
      </c>
      <c r="AQ32" s="119">
        <f t="shared" si="28"/>
        <v>0</v>
      </c>
      <c r="AR32" s="119">
        <f t="shared" si="28"/>
        <v>0</v>
      </c>
      <c r="AS32" s="119">
        <f t="shared" si="28"/>
        <v>0</v>
      </c>
      <c r="AT32" s="119">
        <f t="shared" si="28"/>
        <v>0</v>
      </c>
    </row>
    <row r="33" ht="15.75" customHeight="1">
      <c r="A33" s="2"/>
      <c r="B33" s="147" t="str">
        <f>IF(ISTEXT("Admin-"&amp;VLOOKUP(A33,'Chart of Accounts'!$B$5:$C$54,2,FALSE)),"Admin-"&amp;VLOOKUP(A33,'Chart of Accounts'!$B$5:$C$54,2,FALSE),"")</f>
        <v/>
      </c>
      <c r="C33" s="145"/>
      <c r="D33" s="145"/>
      <c r="E33" s="145"/>
      <c r="F33" s="145"/>
      <c r="G33" s="145"/>
      <c r="H33" s="145"/>
      <c r="I33" s="145"/>
      <c r="J33" s="145"/>
      <c r="K33" s="145"/>
      <c r="L33" s="145"/>
      <c r="M33" s="145"/>
      <c r="N33" s="145"/>
      <c r="O33" s="132">
        <f t="shared" si="2"/>
        <v>0</v>
      </c>
      <c r="P33" s="119"/>
      <c r="Q33" s="119"/>
      <c r="R33" s="119"/>
      <c r="S33" s="119"/>
      <c r="T33" s="119" t="s">
        <v>195</v>
      </c>
      <c r="U33" s="119">
        <v>7050.0</v>
      </c>
      <c r="V33" s="119"/>
      <c r="W33" s="119"/>
      <c r="X33" s="119"/>
      <c r="Y33" s="119"/>
      <c r="Z33" s="119"/>
      <c r="AA33" s="119" t="s">
        <v>143</v>
      </c>
      <c r="AB33" s="119" t="str">
        <f t="shared" si="26"/>
        <v/>
      </c>
      <c r="AC33" s="119">
        <v>900.0</v>
      </c>
      <c r="AD33" s="119" t="str">
        <f t="shared" si="4"/>
        <v>006</v>
      </c>
      <c r="AE33" s="119"/>
      <c r="AF33" s="119"/>
      <c r="AG33" s="119">
        <v>110.0</v>
      </c>
      <c r="AH33" s="119" t="str">
        <f>Summary!$B$2</f>
        <v>USD</v>
      </c>
      <c r="AI33" s="119">
        <f t="shared" ref="AI33:AT33" si="29">IF(C33="",0,C33)</f>
        <v>0</v>
      </c>
      <c r="AJ33" s="119">
        <f t="shared" si="29"/>
        <v>0</v>
      </c>
      <c r="AK33" s="119">
        <f t="shared" si="29"/>
        <v>0</v>
      </c>
      <c r="AL33" s="119">
        <f t="shared" si="29"/>
        <v>0</v>
      </c>
      <c r="AM33" s="119">
        <f t="shared" si="29"/>
        <v>0</v>
      </c>
      <c r="AN33" s="119">
        <f t="shared" si="29"/>
        <v>0</v>
      </c>
      <c r="AO33" s="119">
        <f t="shared" si="29"/>
        <v>0</v>
      </c>
      <c r="AP33" s="119">
        <f t="shared" si="29"/>
        <v>0</v>
      </c>
      <c r="AQ33" s="119">
        <f t="shared" si="29"/>
        <v>0</v>
      </c>
      <c r="AR33" s="119">
        <f t="shared" si="29"/>
        <v>0</v>
      </c>
      <c r="AS33" s="119">
        <f t="shared" si="29"/>
        <v>0</v>
      </c>
      <c r="AT33" s="119">
        <f t="shared" si="29"/>
        <v>0</v>
      </c>
    </row>
    <row r="34" ht="15.75" customHeight="1">
      <c r="A34" s="2"/>
      <c r="B34" s="147" t="str">
        <f>IF(ISTEXT("Admin-"&amp;VLOOKUP(A34,'Chart of Accounts'!$B$5:$C$54,2,FALSE)),"Admin-"&amp;VLOOKUP(A34,'Chart of Accounts'!$B$5:$C$54,2,FALSE),"")</f>
        <v/>
      </c>
      <c r="C34" s="145"/>
      <c r="D34" s="145"/>
      <c r="E34" s="145"/>
      <c r="F34" s="145"/>
      <c r="G34" s="145"/>
      <c r="H34" s="145"/>
      <c r="I34" s="145"/>
      <c r="J34" s="145"/>
      <c r="K34" s="145"/>
      <c r="L34" s="145"/>
      <c r="M34" s="145"/>
      <c r="N34" s="145"/>
      <c r="O34" s="132">
        <f t="shared" si="2"/>
        <v>0</v>
      </c>
      <c r="P34" s="119"/>
      <c r="Q34" s="119"/>
      <c r="R34" s="119"/>
      <c r="S34" s="119"/>
      <c r="T34" s="119" t="s">
        <v>196</v>
      </c>
      <c r="U34" s="119">
        <v>7052.0</v>
      </c>
      <c r="V34" s="119"/>
      <c r="W34" s="119"/>
      <c r="X34" s="119"/>
      <c r="Y34" s="119"/>
      <c r="Z34" s="119"/>
      <c r="AA34" s="119" t="s">
        <v>143</v>
      </c>
      <c r="AB34" s="119" t="str">
        <f t="shared" si="26"/>
        <v/>
      </c>
      <c r="AC34" s="119">
        <v>900.0</v>
      </c>
      <c r="AD34" s="119" t="str">
        <f t="shared" si="4"/>
        <v>006</v>
      </c>
      <c r="AE34" s="119"/>
      <c r="AF34" s="119"/>
      <c r="AG34" s="119">
        <v>110.0</v>
      </c>
      <c r="AH34" s="119" t="str">
        <f>Summary!$B$2</f>
        <v>USD</v>
      </c>
      <c r="AI34" s="119">
        <f t="shared" ref="AI34:AT34" si="30">IF(C34="",0,C34)</f>
        <v>0</v>
      </c>
      <c r="AJ34" s="119">
        <f t="shared" si="30"/>
        <v>0</v>
      </c>
      <c r="AK34" s="119">
        <f t="shared" si="30"/>
        <v>0</v>
      </c>
      <c r="AL34" s="119">
        <f t="shared" si="30"/>
        <v>0</v>
      </c>
      <c r="AM34" s="119">
        <f t="shared" si="30"/>
        <v>0</v>
      </c>
      <c r="AN34" s="119">
        <f t="shared" si="30"/>
        <v>0</v>
      </c>
      <c r="AO34" s="119">
        <f t="shared" si="30"/>
        <v>0</v>
      </c>
      <c r="AP34" s="119">
        <f t="shared" si="30"/>
        <v>0</v>
      </c>
      <c r="AQ34" s="119">
        <f t="shared" si="30"/>
        <v>0</v>
      </c>
      <c r="AR34" s="119">
        <f t="shared" si="30"/>
        <v>0</v>
      </c>
      <c r="AS34" s="119">
        <f t="shared" si="30"/>
        <v>0</v>
      </c>
      <c r="AT34" s="119">
        <f t="shared" si="30"/>
        <v>0</v>
      </c>
    </row>
    <row r="35" ht="15.75" customHeight="1">
      <c r="A35" s="2"/>
      <c r="B35" s="147" t="str">
        <f>IF(ISTEXT("Admin-"&amp;VLOOKUP(A35,'Chart of Accounts'!$B$5:$C$54,2,FALSE)),"Admin-"&amp;VLOOKUP(A35,'Chart of Accounts'!$B$5:$C$54,2,FALSE),"")</f>
        <v/>
      </c>
      <c r="C35" s="145"/>
      <c r="D35" s="145"/>
      <c r="E35" s="145"/>
      <c r="F35" s="145"/>
      <c r="G35" s="145"/>
      <c r="H35" s="145"/>
      <c r="I35" s="145"/>
      <c r="J35" s="145"/>
      <c r="K35" s="145"/>
      <c r="L35" s="145"/>
      <c r="M35" s="145"/>
      <c r="N35" s="145"/>
      <c r="O35" s="132">
        <f t="shared" si="2"/>
        <v>0</v>
      </c>
      <c r="P35" s="119"/>
      <c r="Q35" s="119"/>
      <c r="R35" s="119"/>
      <c r="S35" s="119"/>
      <c r="T35" s="119" t="s">
        <v>197</v>
      </c>
      <c r="U35" s="119">
        <v>7070.0</v>
      </c>
      <c r="V35" s="119"/>
      <c r="W35" s="119"/>
      <c r="X35" s="119"/>
      <c r="Y35" s="119"/>
      <c r="Z35" s="119"/>
      <c r="AA35" s="119" t="s">
        <v>143</v>
      </c>
      <c r="AB35" s="119" t="str">
        <f t="shared" si="26"/>
        <v/>
      </c>
      <c r="AC35" s="119">
        <v>900.0</v>
      </c>
      <c r="AD35" s="119" t="str">
        <f t="shared" si="4"/>
        <v>006</v>
      </c>
      <c r="AE35" s="119"/>
      <c r="AF35" s="119"/>
      <c r="AG35" s="119">
        <v>110.0</v>
      </c>
      <c r="AH35" s="119" t="str">
        <f>Summary!$B$2</f>
        <v>USD</v>
      </c>
      <c r="AI35" s="119">
        <f t="shared" ref="AI35:AT35" si="31">IF(C35="",0,C35)</f>
        <v>0</v>
      </c>
      <c r="AJ35" s="119">
        <f t="shared" si="31"/>
        <v>0</v>
      </c>
      <c r="AK35" s="119">
        <f t="shared" si="31"/>
        <v>0</v>
      </c>
      <c r="AL35" s="119">
        <f t="shared" si="31"/>
        <v>0</v>
      </c>
      <c r="AM35" s="119">
        <f t="shared" si="31"/>
        <v>0</v>
      </c>
      <c r="AN35" s="119">
        <f t="shared" si="31"/>
        <v>0</v>
      </c>
      <c r="AO35" s="119">
        <f t="shared" si="31"/>
        <v>0</v>
      </c>
      <c r="AP35" s="119">
        <f t="shared" si="31"/>
        <v>0</v>
      </c>
      <c r="AQ35" s="119">
        <f t="shared" si="31"/>
        <v>0</v>
      </c>
      <c r="AR35" s="119">
        <f t="shared" si="31"/>
        <v>0</v>
      </c>
      <c r="AS35" s="119">
        <f t="shared" si="31"/>
        <v>0</v>
      </c>
      <c r="AT35" s="119">
        <f t="shared" si="31"/>
        <v>0</v>
      </c>
    </row>
    <row r="36" ht="15.75" customHeight="1">
      <c r="A36" s="2"/>
      <c r="B36" s="147" t="str">
        <f>IF(ISTEXT("Admin-"&amp;VLOOKUP(A36,'Chart of Accounts'!$B$5:$C$54,2,FALSE)),"Admin-"&amp;VLOOKUP(A36,'Chart of Accounts'!$B$5:$C$54,2,FALSE),"")</f>
        <v/>
      </c>
      <c r="C36" s="145"/>
      <c r="D36" s="145"/>
      <c r="E36" s="145"/>
      <c r="F36" s="145"/>
      <c r="G36" s="145"/>
      <c r="H36" s="145"/>
      <c r="I36" s="145"/>
      <c r="J36" s="145"/>
      <c r="K36" s="145"/>
      <c r="L36" s="145"/>
      <c r="M36" s="145"/>
      <c r="N36" s="145"/>
      <c r="O36" s="132">
        <f t="shared" si="2"/>
        <v>0</v>
      </c>
      <c r="P36" s="119"/>
      <c r="Q36" s="119"/>
      <c r="R36" s="119"/>
      <c r="S36" s="119"/>
      <c r="T36" s="119" t="s">
        <v>198</v>
      </c>
      <c r="U36" s="119">
        <v>7072.0</v>
      </c>
      <c r="V36" s="119"/>
      <c r="W36" s="119"/>
      <c r="X36" s="119"/>
      <c r="Y36" s="119"/>
      <c r="Z36" s="119"/>
      <c r="AA36" s="119" t="s">
        <v>143</v>
      </c>
      <c r="AB36" s="119" t="str">
        <f t="shared" si="26"/>
        <v/>
      </c>
      <c r="AC36" s="119">
        <v>900.0</v>
      </c>
      <c r="AD36" s="119" t="str">
        <f t="shared" si="4"/>
        <v>006</v>
      </c>
      <c r="AE36" s="119"/>
      <c r="AF36" s="119"/>
      <c r="AG36" s="119">
        <v>110.0</v>
      </c>
      <c r="AH36" s="119" t="str">
        <f>Summary!$B$2</f>
        <v>USD</v>
      </c>
      <c r="AI36" s="119">
        <f t="shared" ref="AI36:AT36" si="32">IF(C36="",0,C36)</f>
        <v>0</v>
      </c>
      <c r="AJ36" s="119">
        <f t="shared" si="32"/>
        <v>0</v>
      </c>
      <c r="AK36" s="119">
        <f t="shared" si="32"/>
        <v>0</v>
      </c>
      <c r="AL36" s="119">
        <f t="shared" si="32"/>
        <v>0</v>
      </c>
      <c r="AM36" s="119">
        <f t="shared" si="32"/>
        <v>0</v>
      </c>
      <c r="AN36" s="119">
        <f t="shared" si="32"/>
        <v>0</v>
      </c>
      <c r="AO36" s="119">
        <f t="shared" si="32"/>
        <v>0</v>
      </c>
      <c r="AP36" s="119">
        <f t="shared" si="32"/>
        <v>0</v>
      </c>
      <c r="AQ36" s="119">
        <f t="shared" si="32"/>
        <v>0</v>
      </c>
      <c r="AR36" s="119">
        <f t="shared" si="32"/>
        <v>0</v>
      </c>
      <c r="AS36" s="119">
        <f t="shared" si="32"/>
        <v>0</v>
      </c>
      <c r="AT36" s="119">
        <f t="shared" si="32"/>
        <v>0</v>
      </c>
    </row>
    <row r="37" ht="15.75" customHeight="1">
      <c r="A37" s="135"/>
      <c r="B37" s="131" t="s">
        <v>298</v>
      </c>
      <c r="C37" s="165">
        <f t="shared" ref="C37:O37" si="33">SUM(C9:C36)</f>
        <v>191.95</v>
      </c>
      <c r="D37" s="165">
        <f t="shared" si="33"/>
        <v>1850.95</v>
      </c>
      <c r="E37" s="165">
        <f t="shared" si="33"/>
        <v>191.95</v>
      </c>
      <c r="F37" s="165">
        <f t="shared" si="33"/>
        <v>191.95</v>
      </c>
      <c r="G37" s="165">
        <f t="shared" si="33"/>
        <v>191.95</v>
      </c>
      <c r="H37" s="165">
        <f t="shared" si="33"/>
        <v>191.95</v>
      </c>
      <c r="I37" s="165">
        <f t="shared" si="33"/>
        <v>191.95</v>
      </c>
      <c r="J37" s="165">
        <f t="shared" si="33"/>
        <v>191.95</v>
      </c>
      <c r="K37" s="165">
        <f t="shared" si="33"/>
        <v>371.95</v>
      </c>
      <c r="L37" s="165">
        <f t="shared" si="33"/>
        <v>191.95</v>
      </c>
      <c r="M37" s="165">
        <f t="shared" si="33"/>
        <v>191.95</v>
      </c>
      <c r="N37" s="165">
        <f t="shared" si="33"/>
        <v>191.95</v>
      </c>
      <c r="O37" s="165">
        <f t="shared" si="33"/>
        <v>4142.4</v>
      </c>
      <c r="P37" s="119"/>
      <c r="Q37" s="119"/>
      <c r="R37" s="119"/>
      <c r="S37" s="119"/>
      <c r="T37" s="119" t="s">
        <v>199</v>
      </c>
      <c r="U37" s="119">
        <v>7078.0</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15.75" customHeight="1">
      <c r="A38" s="119"/>
      <c r="B38" s="119"/>
      <c r="C38" s="119"/>
      <c r="D38" s="119"/>
      <c r="E38" s="119"/>
      <c r="F38" s="119"/>
      <c r="G38" s="119"/>
      <c r="H38" s="119"/>
      <c r="I38" s="119"/>
      <c r="J38" s="119"/>
      <c r="K38" s="119"/>
      <c r="L38" s="119"/>
      <c r="M38" s="119"/>
      <c r="N38" s="119"/>
      <c r="O38" s="119"/>
      <c r="P38" s="119"/>
      <c r="Q38" s="119"/>
      <c r="R38" s="119"/>
      <c r="S38" s="119"/>
      <c r="T38" s="119" t="s">
        <v>200</v>
      </c>
      <c r="U38" s="119">
        <v>7080.0</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t="s">
        <v>201</v>
      </c>
      <c r="U39" s="119">
        <v>7082.0</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t="s">
        <v>202</v>
      </c>
      <c r="U40" s="119">
        <v>7092.0</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t="s">
        <v>203</v>
      </c>
      <c r="U41" s="119">
        <v>7084.0</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t="s">
        <v>204</v>
      </c>
      <c r="U42" s="119">
        <v>7086.0</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t="s">
        <v>205</v>
      </c>
      <c r="U43" s="119">
        <v>7088.0</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t="str">
        <f>'Chart of Accounts'!I36</f>
        <v/>
      </c>
      <c r="U44" s="119">
        <v>7090.0</v>
      </c>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t="str">
        <f>'Chart of Accounts'!I37</f>
        <v/>
      </c>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t="str">
        <f>'Chart of Accounts'!I38</f>
        <v/>
      </c>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t="str">
        <f>'Chart of Accounts'!I39</f>
        <v/>
      </c>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t="str">
        <f>'Chart of Accounts'!I40</f>
        <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t="str">
        <f>'Chart of Accounts'!I41</f>
        <v/>
      </c>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t="str">
        <f>'Chart of Accounts'!I42</f>
        <v/>
      </c>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t="str">
        <f>'Chart of Accounts'!I43</f>
        <v/>
      </c>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t="str">
        <f>'Chart of Accounts'!I44</f>
        <v/>
      </c>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t="str">
        <f>'Chart of Accounts'!I45</f>
        <v/>
      </c>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t="str">
        <f>'Chart of Accounts'!I46</f>
        <v/>
      </c>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t="str">
        <f>'Chart of Accounts'!I47</f>
        <v/>
      </c>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t="str">
        <f>'Chart of Accounts'!I48</f>
        <v/>
      </c>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t="str">
        <f>'Chart of Accounts'!I49</f>
        <v/>
      </c>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t="str">
        <f>'Chart of Accounts'!I50</f>
        <v/>
      </c>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t="str">
        <f>'Chart of Accounts'!I52</f>
        <v/>
      </c>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29:A36">
      <formula1>$U$10:$U$44</formula1>
    </dataValidation>
    <dataValidation type="decimal" operator="greaterThanOrEqual" allowBlank="1" showErrorMessage="1" sqref="C9:N36">
      <formula1>0.0</formula1>
    </dataValidation>
  </dataValidations>
  <printOptions/>
  <pageMargins bottom="1.0" footer="0.0" header="0.0" left="0.75" right="0.75" top="1.0"/>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52.71"/>
    <col customWidth="1" min="3" max="15" width="17.86"/>
    <col customWidth="1" min="16" max="24" width="9.14"/>
    <col customWidth="1" hidden="1" min="25"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Administration!G3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299</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69</v>
      </c>
      <c r="B9" s="131"/>
      <c r="C9" s="132"/>
      <c r="D9" s="132"/>
      <c r="E9" s="132"/>
      <c r="F9" s="132"/>
      <c r="G9" s="132"/>
      <c r="H9" s="132"/>
      <c r="I9" s="132"/>
      <c r="J9" s="132"/>
      <c r="K9" s="132"/>
      <c r="L9" s="132"/>
      <c r="M9" s="132"/>
      <c r="N9" s="132"/>
      <c r="O9" s="132"/>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1.75" customHeight="1">
      <c r="A10" s="135">
        <v>7078.0</v>
      </c>
      <c r="B10" s="147" t="str">
        <f>IF(ISTEXT(VLOOKUP(A10,'Chart of Accounts'!$B$5:$C$50,2,FALSE)),VLOOKUP(A10,'Chart of Accounts'!$B$5:$C$50,2,FALSE),"")</f>
        <v>Food Expense</v>
      </c>
      <c r="C10" s="145"/>
      <c r="D10" s="145"/>
      <c r="E10" s="145"/>
      <c r="F10" s="145"/>
      <c r="G10" s="145"/>
      <c r="H10" s="145"/>
      <c r="I10" s="145">
        <v>90.0</v>
      </c>
      <c r="J10" s="145"/>
      <c r="K10" s="145"/>
      <c r="L10" s="145"/>
      <c r="M10" s="145"/>
      <c r="N10" s="145"/>
      <c r="O10" s="132">
        <f t="shared" ref="O10:O11" si="2">SUM(C10:N10)</f>
        <v>90</v>
      </c>
      <c r="P10" s="119"/>
      <c r="Q10" s="119"/>
      <c r="R10" s="119"/>
      <c r="S10" s="119"/>
      <c r="T10" s="119"/>
      <c r="U10" s="119"/>
      <c r="V10" s="119"/>
      <c r="W10" s="119"/>
      <c r="X10" s="119"/>
      <c r="Y10" s="119"/>
      <c r="Z10" s="119"/>
      <c r="AA10" s="119" t="s">
        <v>143</v>
      </c>
      <c r="AB10" s="119" t="str">
        <f t="shared" ref="AB10:AB11" si="3">IF(A10="","",A10&amp;"-000000")</f>
        <v>7078-000000</v>
      </c>
      <c r="AC10" s="119">
        <v>910.0</v>
      </c>
      <c r="AD10" s="119" t="str">
        <f t="shared" ref="AD10:AD11" si="4">IF(LEN($O$1)=3,$O$1,IF(LEN($O$1)=2,0&amp;$O$1,IF(LEN($O$1)=1,0&amp;0&amp;$O$1,"ERROR")))</f>
        <v>006</v>
      </c>
      <c r="AE10" s="119"/>
      <c r="AF10" s="119"/>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29">
        <f t="shared" si="1"/>
        <v>90</v>
      </c>
      <c r="AP10" s="119">
        <f t="shared" si="1"/>
        <v>0</v>
      </c>
      <c r="AQ10" s="119">
        <f t="shared" si="1"/>
        <v>0</v>
      </c>
      <c r="AR10" s="119">
        <f t="shared" si="1"/>
        <v>0</v>
      </c>
      <c r="AS10" s="119">
        <f t="shared" si="1"/>
        <v>0</v>
      </c>
      <c r="AT10" s="119">
        <f t="shared" si="1"/>
        <v>0</v>
      </c>
    </row>
    <row r="11" ht="21.75" customHeight="1">
      <c r="A11" s="135">
        <v>7016.0</v>
      </c>
      <c r="B11" s="147" t="str">
        <f>IF(ISTEXT(VLOOKUP(A11,'Chart of Accounts'!$B$5:$C$50,2,FALSE)),VLOOKUP(A11,'Chart of Accounts'!$B$5:$C$50,2,FALSE),"")</f>
        <v>Meal Event Expense</v>
      </c>
      <c r="C11" s="145"/>
      <c r="D11" s="145"/>
      <c r="E11" s="145"/>
      <c r="F11" s="145"/>
      <c r="G11" s="145"/>
      <c r="H11" s="145"/>
      <c r="I11" s="145"/>
      <c r="J11" s="145"/>
      <c r="K11" s="145"/>
      <c r="L11" s="145"/>
      <c r="M11" s="145"/>
      <c r="N11" s="145"/>
      <c r="O11" s="132">
        <f t="shared" si="2"/>
        <v>0</v>
      </c>
      <c r="P11" s="119"/>
      <c r="Q11" s="119"/>
      <c r="R11" s="119"/>
      <c r="S11" s="119"/>
      <c r="T11" s="119"/>
      <c r="U11" s="119"/>
      <c r="V11" s="119"/>
      <c r="W11" s="119"/>
      <c r="X11" s="119"/>
      <c r="Y11" s="119"/>
      <c r="Z11" s="119"/>
      <c r="AA11" s="119" t="s">
        <v>143</v>
      </c>
      <c r="AB11" s="119" t="str">
        <f t="shared" si="3"/>
        <v>7016-000000</v>
      </c>
      <c r="AC11" s="119">
        <v>910.0</v>
      </c>
      <c r="AD11" s="119" t="str">
        <f t="shared" si="4"/>
        <v>006</v>
      </c>
      <c r="AE11" s="119"/>
      <c r="AF11" s="119"/>
      <c r="AG11" s="119">
        <v>110.0</v>
      </c>
      <c r="AH11" s="119" t="str">
        <f>Summary!$B$2</f>
        <v>USD</v>
      </c>
      <c r="AI11" s="119">
        <f t="shared" ref="AI11:AT11" si="5">IF(C11="",0,C11)</f>
        <v>0</v>
      </c>
      <c r="AJ11" s="119">
        <f t="shared" si="5"/>
        <v>0</v>
      </c>
      <c r="AK11" s="119">
        <f t="shared" si="5"/>
        <v>0</v>
      </c>
      <c r="AL11" s="119">
        <f t="shared" si="5"/>
        <v>0</v>
      </c>
      <c r="AM11" s="119">
        <f t="shared" si="5"/>
        <v>0</v>
      </c>
      <c r="AN11" s="119">
        <f t="shared" si="5"/>
        <v>0</v>
      </c>
      <c r="AO11" s="119">
        <f t="shared" si="5"/>
        <v>0</v>
      </c>
      <c r="AP11" s="119">
        <f t="shared" si="5"/>
        <v>0</v>
      </c>
      <c r="AQ11" s="119">
        <f t="shared" si="5"/>
        <v>0</v>
      </c>
      <c r="AR11" s="119">
        <f t="shared" si="5"/>
        <v>0</v>
      </c>
      <c r="AS11" s="119">
        <f t="shared" si="5"/>
        <v>0</v>
      </c>
      <c r="AT11" s="119">
        <f t="shared" si="5"/>
        <v>0</v>
      </c>
    </row>
    <row r="12" ht="21.75" customHeight="1">
      <c r="A12" s="150" t="s">
        <v>300</v>
      </c>
      <c r="B12" s="151"/>
      <c r="C12" s="154">
        <f t="shared" ref="C12:O12" si="6">SUM(C10:C11)</f>
        <v>0</v>
      </c>
      <c r="D12" s="154">
        <f t="shared" si="6"/>
        <v>0</v>
      </c>
      <c r="E12" s="154">
        <f t="shared" si="6"/>
        <v>0</v>
      </c>
      <c r="F12" s="154">
        <f t="shared" si="6"/>
        <v>0</v>
      </c>
      <c r="G12" s="154">
        <f t="shared" si="6"/>
        <v>0</v>
      </c>
      <c r="H12" s="154">
        <f t="shared" si="6"/>
        <v>0</v>
      </c>
      <c r="I12" s="154">
        <f t="shared" si="6"/>
        <v>90</v>
      </c>
      <c r="J12" s="154">
        <f t="shared" si="6"/>
        <v>0</v>
      </c>
      <c r="K12" s="154">
        <f t="shared" si="6"/>
        <v>0</v>
      </c>
      <c r="L12" s="154">
        <f t="shared" si="6"/>
        <v>0</v>
      </c>
      <c r="M12" s="154">
        <f t="shared" si="6"/>
        <v>0</v>
      </c>
      <c r="N12" s="154">
        <f t="shared" si="6"/>
        <v>0</v>
      </c>
      <c r="O12" s="154">
        <f t="shared" si="6"/>
        <v>90</v>
      </c>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row>
    <row r="13" ht="21.75" customHeight="1">
      <c r="A13" s="130"/>
      <c r="B13" s="151"/>
      <c r="C13" s="132"/>
      <c r="D13" s="132"/>
      <c r="E13" s="132"/>
      <c r="F13" s="132"/>
      <c r="G13" s="132"/>
      <c r="H13" s="132"/>
      <c r="I13" s="132"/>
      <c r="J13" s="132"/>
      <c r="K13" s="132"/>
      <c r="L13" s="132"/>
      <c r="M13" s="132"/>
      <c r="N13" s="132"/>
      <c r="O13" s="132"/>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row>
    <row r="14" ht="21.75" customHeight="1">
      <c r="A14" s="150" t="s">
        <v>83</v>
      </c>
      <c r="B14" s="151"/>
      <c r="C14" s="132"/>
      <c r="D14" s="132"/>
      <c r="E14" s="132"/>
      <c r="F14" s="132"/>
      <c r="G14" s="132"/>
      <c r="H14" s="132"/>
      <c r="I14" s="132"/>
      <c r="J14" s="132"/>
      <c r="K14" s="132"/>
      <c r="L14" s="132"/>
      <c r="M14" s="132"/>
      <c r="N14" s="132"/>
      <c r="O14" s="132"/>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row>
    <row r="15" ht="21.75" customHeight="1">
      <c r="A15" s="135">
        <v>7078.0</v>
      </c>
      <c r="B15" s="147" t="str">
        <f>IF(ISTEXT(VLOOKUP(A15,'Chart of Accounts'!$B$5:$C$50,2,FALSE)),VLOOKUP(A15,'Chart of Accounts'!$B$5:$C$50,2,FALSE),"")</f>
        <v>Food Expense</v>
      </c>
      <c r="C15" s="145"/>
      <c r="D15" s="145"/>
      <c r="E15" s="145"/>
      <c r="F15" s="145"/>
      <c r="G15" s="145"/>
      <c r="H15" s="145"/>
      <c r="I15" s="145">
        <v>90.0</v>
      </c>
      <c r="J15" s="145"/>
      <c r="K15" s="145"/>
      <c r="L15" s="145"/>
      <c r="M15" s="145"/>
      <c r="N15" s="145"/>
      <c r="O15" s="132">
        <f t="shared" ref="O15:O16" si="8">SUM(C15:N15)</f>
        <v>90</v>
      </c>
      <c r="P15" s="119"/>
      <c r="Q15" s="119"/>
      <c r="R15" s="119"/>
      <c r="S15" s="119"/>
      <c r="T15" s="119"/>
      <c r="U15" s="119"/>
      <c r="V15" s="119"/>
      <c r="W15" s="119"/>
      <c r="X15" s="119"/>
      <c r="Y15" s="119"/>
      <c r="Z15" s="119"/>
      <c r="AA15" s="119" t="s">
        <v>143</v>
      </c>
      <c r="AB15" s="119" t="str">
        <f t="shared" ref="AB15:AB16" si="9">IF(A15="","",A15&amp;"-000000")</f>
        <v>7078-000000</v>
      </c>
      <c r="AC15" s="119">
        <v>911.0</v>
      </c>
      <c r="AD15" s="119" t="str">
        <f t="shared" ref="AD15:AD16" si="10">IF(LEN($O$1)=3,$O$1,IF(LEN($O$1)=2,0&amp;$O$1,IF(LEN($O$1)=1,0&amp;0&amp;$O$1,"ERROR")))</f>
        <v>006</v>
      </c>
      <c r="AE15" s="119"/>
      <c r="AF15" s="119"/>
      <c r="AG15" s="119">
        <v>110.0</v>
      </c>
      <c r="AH15" s="119" t="str">
        <f>Summary!$B$2</f>
        <v>USD</v>
      </c>
      <c r="AI15" s="119">
        <f t="shared" ref="AI15:AT15" si="7">IF(C15="",0,C15)</f>
        <v>0</v>
      </c>
      <c r="AJ15" s="119">
        <f t="shared" si="7"/>
        <v>0</v>
      </c>
      <c r="AK15" s="119">
        <f t="shared" si="7"/>
        <v>0</v>
      </c>
      <c r="AL15" s="119">
        <f t="shared" si="7"/>
        <v>0</v>
      </c>
      <c r="AM15" s="119">
        <f t="shared" si="7"/>
        <v>0</v>
      </c>
      <c r="AN15" s="119">
        <f t="shared" si="7"/>
        <v>0</v>
      </c>
      <c r="AO15" s="129">
        <f t="shared" si="7"/>
        <v>90</v>
      </c>
      <c r="AP15" s="119">
        <f t="shared" si="7"/>
        <v>0</v>
      </c>
      <c r="AQ15" s="119">
        <f t="shared" si="7"/>
        <v>0</v>
      </c>
      <c r="AR15" s="119">
        <f t="shared" si="7"/>
        <v>0</v>
      </c>
      <c r="AS15" s="119">
        <f t="shared" si="7"/>
        <v>0</v>
      </c>
      <c r="AT15" s="119">
        <f t="shared" si="7"/>
        <v>0</v>
      </c>
    </row>
    <row r="16" ht="21.75" customHeight="1">
      <c r="A16" s="135">
        <v>7016.0</v>
      </c>
      <c r="B16" s="147" t="str">
        <f>IF(ISTEXT(VLOOKUP(A16,'Chart of Accounts'!$B$5:$C$50,2,FALSE)),VLOOKUP(A16,'Chart of Accounts'!$B$5:$C$50,2,FALSE),"")</f>
        <v>Meal Event Expense</v>
      </c>
      <c r="C16" s="145"/>
      <c r="D16" s="145"/>
      <c r="E16" s="145"/>
      <c r="F16" s="145"/>
      <c r="G16" s="145"/>
      <c r="H16" s="145"/>
      <c r="I16" s="145"/>
      <c r="J16" s="145"/>
      <c r="K16" s="145"/>
      <c r="L16" s="145"/>
      <c r="M16" s="145"/>
      <c r="N16" s="145"/>
      <c r="O16" s="132">
        <f t="shared" si="8"/>
        <v>0</v>
      </c>
      <c r="P16" s="119"/>
      <c r="Q16" s="119"/>
      <c r="R16" s="119"/>
      <c r="S16" s="119"/>
      <c r="T16" s="119"/>
      <c r="U16" s="119"/>
      <c r="V16" s="119"/>
      <c r="W16" s="119"/>
      <c r="X16" s="119"/>
      <c r="Y16" s="119"/>
      <c r="Z16" s="119"/>
      <c r="AA16" s="119" t="s">
        <v>143</v>
      </c>
      <c r="AB16" s="119" t="str">
        <f t="shared" si="9"/>
        <v>7016-000000</v>
      </c>
      <c r="AC16" s="119">
        <v>911.0</v>
      </c>
      <c r="AD16" s="119" t="str">
        <f t="shared" si="10"/>
        <v>006</v>
      </c>
      <c r="AE16" s="119"/>
      <c r="AF16" s="119"/>
      <c r="AG16" s="119">
        <v>110.0</v>
      </c>
      <c r="AH16" s="119" t="str">
        <f>Summary!$B$2</f>
        <v>USD</v>
      </c>
      <c r="AI16" s="119">
        <f t="shared" ref="AI16:AT16" si="11">IF(C16="",0,C16)</f>
        <v>0</v>
      </c>
      <c r="AJ16" s="119">
        <f t="shared" si="11"/>
        <v>0</v>
      </c>
      <c r="AK16" s="119">
        <f t="shared" si="11"/>
        <v>0</v>
      </c>
      <c r="AL16" s="119">
        <f t="shared" si="11"/>
        <v>0</v>
      </c>
      <c r="AM16" s="119">
        <f t="shared" si="11"/>
        <v>0</v>
      </c>
      <c r="AN16" s="119">
        <f t="shared" si="11"/>
        <v>0</v>
      </c>
      <c r="AO16" s="119">
        <f t="shared" si="11"/>
        <v>0</v>
      </c>
      <c r="AP16" s="119">
        <f t="shared" si="11"/>
        <v>0</v>
      </c>
      <c r="AQ16" s="119">
        <f t="shared" si="11"/>
        <v>0</v>
      </c>
      <c r="AR16" s="119">
        <f t="shared" si="11"/>
        <v>0</v>
      </c>
      <c r="AS16" s="119">
        <f t="shared" si="11"/>
        <v>0</v>
      </c>
      <c r="AT16" s="119">
        <f t="shared" si="11"/>
        <v>0</v>
      </c>
    </row>
    <row r="17" ht="21.75" customHeight="1">
      <c r="A17" s="150" t="s">
        <v>301</v>
      </c>
      <c r="B17" s="147"/>
      <c r="C17" s="154">
        <f t="shared" ref="C17:O17" si="12">SUM(C15:C16)</f>
        <v>0</v>
      </c>
      <c r="D17" s="154">
        <f t="shared" si="12"/>
        <v>0</v>
      </c>
      <c r="E17" s="154">
        <f t="shared" si="12"/>
        <v>0</v>
      </c>
      <c r="F17" s="154">
        <f t="shared" si="12"/>
        <v>0</v>
      </c>
      <c r="G17" s="154">
        <f t="shared" si="12"/>
        <v>0</v>
      </c>
      <c r="H17" s="154">
        <f t="shared" si="12"/>
        <v>0</v>
      </c>
      <c r="I17" s="154">
        <f t="shared" si="12"/>
        <v>90</v>
      </c>
      <c r="J17" s="154">
        <f t="shared" si="12"/>
        <v>0</v>
      </c>
      <c r="K17" s="154">
        <f t="shared" si="12"/>
        <v>0</v>
      </c>
      <c r="L17" s="154">
        <f t="shared" si="12"/>
        <v>0</v>
      </c>
      <c r="M17" s="154">
        <f t="shared" si="12"/>
        <v>0</v>
      </c>
      <c r="N17" s="154">
        <f t="shared" si="12"/>
        <v>0</v>
      </c>
      <c r="O17" s="154">
        <f t="shared" si="12"/>
        <v>90</v>
      </c>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ht="21.75" customHeight="1">
      <c r="A18" s="135"/>
      <c r="B18" s="147"/>
      <c r="C18" s="132"/>
      <c r="D18" s="132"/>
      <c r="E18" s="132"/>
      <c r="F18" s="132"/>
      <c r="G18" s="132"/>
      <c r="H18" s="132"/>
      <c r="I18" s="132"/>
      <c r="J18" s="132"/>
      <c r="K18" s="132"/>
      <c r="L18" s="132"/>
      <c r="M18" s="132"/>
      <c r="N18" s="132"/>
      <c r="O18" s="132"/>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ht="21.75" customHeight="1">
      <c r="A19" s="150" t="s">
        <v>76</v>
      </c>
      <c r="B19" s="151"/>
      <c r="C19" s="132"/>
      <c r="D19" s="132"/>
      <c r="E19" s="132"/>
      <c r="F19" s="132"/>
      <c r="G19" s="132"/>
      <c r="H19" s="132"/>
      <c r="I19" s="132"/>
      <c r="J19" s="132"/>
      <c r="K19" s="132"/>
      <c r="L19" s="132"/>
      <c r="M19" s="132"/>
      <c r="N19" s="132"/>
      <c r="O19" s="132"/>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row>
    <row r="20" ht="21.75" customHeight="1">
      <c r="A20" s="135">
        <v>7078.0</v>
      </c>
      <c r="B20" s="147" t="str">
        <f>IF(ISTEXT(VLOOKUP(A20,'Chart of Accounts'!$B$5:$C$50,2,FALSE)),VLOOKUP(A20,'Chart of Accounts'!$B$5:$C$50,2,FALSE),"")</f>
        <v>Food Expense</v>
      </c>
      <c r="C20" s="145"/>
      <c r="D20" s="145"/>
      <c r="E20" s="145"/>
      <c r="F20" s="145"/>
      <c r="G20" s="145"/>
      <c r="H20" s="145"/>
      <c r="I20" s="145">
        <v>90.0</v>
      </c>
      <c r="J20" s="145"/>
      <c r="K20" s="145"/>
      <c r="L20" s="145"/>
      <c r="M20" s="145"/>
      <c r="N20" s="145"/>
      <c r="O20" s="132">
        <f t="shared" ref="O20:O21" si="14">SUM(C20:N20)</f>
        <v>90</v>
      </c>
      <c r="P20" s="119"/>
      <c r="Q20" s="119"/>
      <c r="R20" s="119"/>
      <c r="S20" s="119"/>
      <c r="T20" s="119"/>
      <c r="U20" s="119"/>
      <c r="V20" s="119"/>
      <c r="W20" s="119"/>
      <c r="X20" s="119"/>
      <c r="Y20" s="119"/>
      <c r="Z20" s="119"/>
      <c r="AA20" s="119" t="s">
        <v>143</v>
      </c>
      <c r="AB20" s="119" t="str">
        <f t="shared" ref="AB20:AB21" si="15">IF(A20="","",A20&amp;"-000000")</f>
        <v>7078-000000</v>
      </c>
      <c r="AC20" s="119">
        <v>912.0</v>
      </c>
      <c r="AD20" s="119" t="str">
        <f t="shared" ref="AD20:AD21" si="16">IF(LEN($O$1)=3,$O$1,IF(LEN($O$1)=2,0&amp;$O$1,IF(LEN($O$1)=1,0&amp;0&amp;$O$1,"ERROR")))</f>
        <v>006</v>
      </c>
      <c r="AE20" s="119"/>
      <c r="AF20" s="119"/>
      <c r="AG20" s="119">
        <v>110.0</v>
      </c>
      <c r="AH20" s="119" t="str">
        <f>Summary!$B$2</f>
        <v>USD</v>
      </c>
      <c r="AI20" s="119">
        <f t="shared" ref="AI20:AT20" si="13">IF(C20="",0,C20)</f>
        <v>0</v>
      </c>
      <c r="AJ20" s="119">
        <f t="shared" si="13"/>
        <v>0</v>
      </c>
      <c r="AK20" s="119">
        <f t="shared" si="13"/>
        <v>0</v>
      </c>
      <c r="AL20" s="119">
        <f t="shared" si="13"/>
        <v>0</v>
      </c>
      <c r="AM20" s="119">
        <f t="shared" si="13"/>
        <v>0</v>
      </c>
      <c r="AN20" s="119">
        <f t="shared" si="13"/>
        <v>0</v>
      </c>
      <c r="AO20" s="129">
        <f t="shared" si="13"/>
        <v>90</v>
      </c>
      <c r="AP20" s="119">
        <f t="shared" si="13"/>
        <v>0</v>
      </c>
      <c r="AQ20" s="119">
        <f t="shared" si="13"/>
        <v>0</v>
      </c>
      <c r="AR20" s="119">
        <f t="shared" si="13"/>
        <v>0</v>
      </c>
      <c r="AS20" s="119">
        <f t="shared" si="13"/>
        <v>0</v>
      </c>
      <c r="AT20" s="119">
        <f t="shared" si="13"/>
        <v>0</v>
      </c>
    </row>
    <row r="21" ht="21.75" customHeight="1">
      <c r="A21" s="135">
        <v>7016.0</v>
      </c>
      <c r="B21" s="147" t="str">
        <f>IF(ISTEXT(VLOOKUP(A21,'Chart of Accounts'!$B$5:$C$50,2,FALSE)),VLOOKUP(A21,'Chart of Accounts'!$B$5:$C$50,2,FALSE),"")</f>
        <v>Meal Event Expense</v>
      </c>
      <c r="C21" s="145"/>
      <c r="D21" s="145"/>
      <c r="E21" s="145"/>
      <c r="F21" s="145"/>
      <c r="G21" s="145"/>
      <c r="H21" s="145"/>
      <c r="I21" s="145"/>
      <c r="J21" s="145"/>
      <c r="K21" s="145"/>
      <c r="L21" s="145"/>
      <c r="M21" s="145"/>
      <c r="N21" s="145"/>
      <c r="O21" s="132">
        <f t="shared" si="14"/>
        <v>0</v>
      </c>
      <c r="P21" s="119"/>
      <c r="Q21" s="119"/>
      <c r="R21" s="119"/>
      <c r="S21" s="119"/>
      <c r="T21" s="119"/>
      <c r="U21" s="119"/>
      <c r="V21" s="119"/>
      <c r="W21" s="119"/>
      <c r="X21" s="119"/>
      <c r="Y21" s="119"/>
      <c r="Z21" s="119"/>
      <c r="AA21" s="119" t="s">
        <v>143</v>
      </c>
      <c r="AB21" s="119" t="str">
        <f t="shared" si="15"/>
        <v>7016-000000</v>
      </c>
      <c r="AC21" s="119">
        <v>912.0</v>
      </c>
      <c r="AD21" s="119" t="str">
        <f t="shared" si="16"/>
        <v>006</v>
      </c>
      <c r="AE21" s="119"/>
      <c r="AF21" s="119"/>
      <c r="AG21" s="119">
        <v>110.0</v>
      </c>
      <c r="AH21" s="119" t="str">
        <f>Summary!$B$2</f>
        <v>USD</v>
      </c>
      <c r="AI21" s="119">
        <f t="shared" ref="AI21:AT21" si="17">IF(C21="",0,C21)</f>
        <v>0</v>
      </c>
      <c r="AJ21" s="119">
        <f t="shared" si="17"/>
        <v>0</v>
      </c>
      <c r="AK21" s="119">
        <f t="shared" si="17"/>
        <v>0</v>
      </c>
      <c r="AL21" s="119">
        <f t="shared" si="17"/>
        <v>0</v>
      </c>
      <c r="AM21" s="119">
        <f t="shared" si="17"/>
        <v>0</v>
      </c>
      <c r="AN21" s="119">
        <f t="shared" si="17"/>
        <v>0</v>
      </c>
      <c r="AO21" s="119">
        <f t="shared" si="17"/>
        <v>0</v>
      </c>
      <c r="AP21" s="119">
        <f t="shared" si="17"/>
        <v>0</v>
      </c>
      <c r="AQ21" s="119">
        <f t="shared" si="17"/>
        <v>0</v>
      </c>
      <c r="AR21" s="119">
        <f t="shared" si="17"/>
        <v>0</v>
      </c>
      <c r="AS21" s="119">
        <f t="shared" si="17"/>
        <v>0</v>
      </c>
      <c r="AT21" s="119">
        <f t="shared" si="17"/>
        <v>0</v>
      </c>
    </row>
    <row r="22" ht="21.75" customHeight="1">
      <c r="A22" s="150" t="s">
        <v>302</v>
      </c>
      <c r="B22" s="147"/>
      <c r="C22" s="154">
        <f t="shared" ref="C22:O22" si="18">SUM(C20:C21)</f>
        <v>0</v>
      </c>
      <c r="D22" s="154">
        <f t="shared" si="18"/>
        <v>0</v>
      </c>
      <c r="E22" s="154">
        <f t="shared" si="18"/>
        <v>0</v>
      </c>
      <c r="F22" s="154">
        <f t="shared" si="18"/>
        <v>0</v>
      </c>
      <c r="G22" s="154">
        <f t="shared" si="18"/>
        <v>0</v>
      </c>
      <c r="H22" s="154">
        <f t="shared" si="18"/>
        <v>0</v>
      </c>
      <c r="I22" s="154">
        <f t="shared" si="18"/>
        <v>90</v>
      </c>
      <c r="J22" s="154">
        <f t="shared" si="18"/>
        <v>0</v>
      </c>
      <c r="K22" s="154">
        <f t="shared" si="18"/>
        <v>0</v>
      </c>
      <c r="L22" s="154">
        <f t="shared" si="18"/>
        <v>0</v>
      </c>
      <c r="M22" s="154">
        <f t="shared" si="18"/>
        <v>0</v>
      </c>
      <c r="N22" s="154">
        <f t="shared" si="18"/>
        <v>0</v>
      </c>
      <c r="O22" s="154">
        <f t="shared" si="18"/>
        <v>90</v>
      </c>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21.75" customHeight="1">
      <c r="A23" s="135"/>
      <c r="B23" s="147"/>
      <c r="C23" s="132"/>
      <c r="D23" s="132"/>
      <c r="E23" s="132"/>
      <c r="F23" s="132"/>
      <c r="G23" s="132"/>
      <c r="H23" s="132"/>
      <c r="I23" s="132"/>
      <c r="J23" s="132"/>
      <c r="K23" s="132"/>
      <c r="L23" s="132"/>
      <c r="M23" s="132"/>
      <c r="N23" s="132"/>
      <c r="O23" s="132"/>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row>
    <row r="24" ht="21.75" customHeight="1">
      <c r="A24" s="150" t="s">
        <v>89</v>
      </c>
      <c r="B24" s="151"/>
      <c r="C24" s="132"/>
      <c r="D24" s="132"/>
      <c r="E24" s="132"/>
      <c r="F24" s="132"/>
      <c r="G24" s="132"/>
      <c r="H24" s="132"/>
      <c r="I24" s="132"/>
      <c r="J24" s="132"/>
      <c r="K24" s="132"/>
      <c r="L24" s="132"/>
      <c r="M24" s="132"/>
      <c r="N24" s="132"/>
      <c r="O24" s="132"/>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row>
    <row r="25" ht="21.75" customHeight="1">
      <c r="A25" s="135">
        <v>7078.0</v>
      </c>
      <c r="B25" s="147" t="str">
        <f>IF(ISTEXT(VLOOKUP(A25,'Chart of Accounts'!$B$5:$C$50,2,FALSE)),VLOOKUP(A25,'Chart of Accounts'!$B$5:$C$50,2,FALSE),"")</f>
        <v>Food Expense</v>
      </c>
      <c r="C25" s="145"/>
      <c r="D25" s="145"/>
      <c r="E25" s="145"/>
      <c r="F25" s="145"/>
      <c r="G25" s="145"/>
      <c r="H25" s="145"/>
      <c r="I25" s="145"/>
      <c r="J25" s="145"/>
      <c r="K25" s="145"/>
      <c r="L25" s="145"/>
      <c r="M25" s="145"/>
      <c r="N25" s="145"/>
      <c r="O25" s="132">
        <f t="shared" ref="O25:O26" si="20">SUM(C25:N25)</f>
        <v>0</v>
      </c>
      <c r="P25" s="119"/>
      <c r="Q25" s="119"/>
      <c r="R25" s="119"/>
      <c r="S25" s="119"/>
      <c r="T25" s="119"/>
      <c r="U25" s="119"/>
      <c r="V25" s="119"/>
      <c r="W25" s="119"/>
      <c r="X25" s="119"/>
      <c r="Y25" s="119"/>
      <c r="Z25" s="119"/>
      <c r="AA25" s="119" t="s">
        <v>143</v>
      </c>
      <c r="AB25" s="119" t="str">
        <f t="shared" ref="AB25:AB26" si="21">IF(A25="","",A25&amp;"-000000")</f>
        <v>7078-000000</v>
      </c>
      <c r="AC25" s="119">
        <v>913.0</v>
      </c>
      <c r="AD25" s="119" t="str">
        <f t="shared" ref="AD25:AD26" si="22">IF(LEN($O$1)=3,$O$1,IF(LEN($O$1)=2,0&amp;$O$1,IF(LEN($O$1)=1,0&amp;0&amp;$O$1,"ERROR")))</f>
        <v>006</v>
      </c>
      <c r="AE25" s="119"/>
      <c r="AF25" s="119"/>
      <c r="AG25" s="119">
        <v>110.0</v>
      </c>
      <c r="AH25" s="119" t="str">
        <f>Summary!$B$2</f>
        <v>USD</v>
      </c>
      <c r="AI25" s="119">
        <f t="shared" ref="AI25:AT25" si="19">IF(C25="",0,C25)</f>
        <v>0</v>
      </c>
      <c r="AJ25" s="119">
        <f t="shared" si="19"/>
        <v>0</v>
      </c>
      <c r="AK25" s="119">
        <f t="shared" si="19"/>
        <v>0</v>
      </c>
      <c r="AL25" s="119">
        <f t="shared" si="19"/>
        <v>0</v>
      </c>
      <c r="AM25" s="119">
        <f t="shared" si="19"/>
        <v>0</v>
      </c>
      <c r="AN25" s="119">
        <f t="shared" si="19"/>
        <v>0</v>
      </c>
      <c r="AO25" s="119">
        <f t="shared" si="19"/>
        <v>0</v>
      </c>
      <c r="AP25" s="119">
        <f t="shared" si="19"/>
        <v>0</v>
      </c>
      <c r="AQ25" s="119">
        <f t="shared" si="19"/>
        <v>0</v>
      </c>
      <c r="AR25" s="119">
        <f t="shared" si="19"/>
        <v>0</v>
      </c>
      <c r="AS25" s="119">
        <f t="shared" si="19"/>
        <v>0</v>
      </c>
      <c r="AT25" s="119">
        <f t="shared" si="19"/>
        <v>0</v>
      </c>
    </row>
    <row r="26" ht="21.75" customHeight="1">
      <c r="A26" s="135">
        <v>7016.0</v>
      </c>
      <c r="B26" s="147" t="str">
        <f>IF(ISTEXT(VLOOKUP(A26,'Chart of Accounts'!$B$5:$C$50,2,FALSE)),VLOOKUP(A26,'Chart of Accounts'!$B$5:$C$50,2,FALSE),"")</f>
        <v>Meal Event Expense</v>
      </c>
      <c r="C26" s="145"/>
      <c r="D26" s="145"/>
      <c r="E26" s="145"/>
      <c r="F26" s="145"/>
      <c r="G26" s="145"/>
      <c r="H26" s="145"/>
      <c r="I26" s="145"/>
      <c r="J26" s="145"/>
      <c r="K26" s="145"/>
      <c r="L26" s="145"/>
      <c r="M26" s="145"/>
      <c r="N26" s="145"/>
      <c r="O26" s="132">
        <f t="shared" si="20"/>
        <v>0</v>
      </c>
      <c r="P26" s="119"/>
      <c r="Q26" s="119"/>
      <c r="R26" s="119"/>
      <c r="S26" s="119"/>
      <c r="T26" s="119"/>
      <c r="U26" s="119"/>
      <c r="V26" s="119"/>
      <c r="W26" s="119"/>
      <c r="X26" s="119"/>
      <c r="Y26" s="119"/>
      <c r="Z26" s="119"/>
      <c r="AA26" s="119" t="s">
        <v>143</v>
      </c>
      <c r="AB26" s="119" t="str">
        <f t="shared" si="21"/>
        <v>7016-000000</v>
      </c>
      <c r="AC26" s="119">
        <v>913.0</v>
      </c>
      <c r="AD26" s="119" t="str">
        <f t="shared" si="22"/>
        <v>006</v>
      </c>
      <c r="AE26" s="119"/>
      <c r="AF26" s="119"/>
      <c r="AG26" s="119">
        <v>110.0</v>
      </c>
      <c r="AH26" s="119" t="str">
        <f>Summary!$B$2</f>
        <v>USD</v>
      </c>
      <c r="AI26" s="119">
        <f t="shared" ref="AI26:AT26" si="23">IF(C26="",0,C26)</f>
        <v>0</v>
      </c>
      <c r="AJ26" s="119">
        <f t="shared" si="23"/>
        <v>0</v>
      </c>
      <c r="AK26" s="119">
        <f t="shared" si="23"/>
        <v>0</v>
      </c>
      <c r="AL26" s="119">
        <f t="shared" si="23"/>
        <v>0</v>
      </c>
      <c r="AM26" s="119">
        <f t="shared" si="23"/>
        <v>0</v>
      </c>
      <c r="AN26" s="119">
        <f t="shared" si="23"/>
        <v>0</v>
      </c>
      <c r="AO26" s="119">
        <f t="shared" si="23"/>
        <v>0</v>
      </c>
      <c r="AP26" s="119">
        <f t="shared" si="23"/>
        <v>0</v>
      </c>
      <c r="AQ26" s="119">
        <f t="shared" si="23"/>
        <v>0</v>
      </c>
      <c r="AR26" s="119">
        <f t="shared" si="23"/>
        <v>0</v>
      </c>
      <c r="AS26" s="119">
        <f t="shared" si="23"/>
        <v>0</v>
      </c>
      <c r="AT26" s="119">
        <f t="shared" si="23"/>
        <v>0</v>
      </c>
    </row>
    <row r="27" ht="21.75" customHeight="1">
      <c r="A27" s="150" t="s">
        <v>303</v>
      </c>
      <c r="B27" s="147"/>
      <c r="C27" s="154">
        <f t="shared" ref="C27:O27" si="24">SUM(C25:C26)</f>
        <v>0</v>
      </c>
      <c r="D27" s="154">
        <f t="shared" si="24"/>
        <v>0</v>
      </c>
      <c r="E27" s="154">
        <f t="shared" si="24"/>
        <v>0</v>
      </c>
      <c r="F27" s="154">
        <f t="shared" si="24"/>
        <v>0</v>
      </c>
      <c r="G27" s="154">
        <f t="shared" si="24"/>
        <v>0</v>
      </c>
      <c r="H27" s="154">
        <f t="shared" si="24"/>
        <v>0</v>
      </c>
      <c r="I27" s="154">
        <f t="shared" si="24"/>
        <v>0</v>
      </c>
      <c r="J27" s="154">
        <f t="shared" si="24"/>
        <v>0</v>
      </c>
      <c r="K27" s="154">
        <f t="shared" si="24"/>
        <v>0</v>
      </c>
      <c r="L27" s="154">
        <f t="shared" si="24"/>
        <v>0</v>
      </c>
      <c r="M27" s="154">
        <f t="shared" si="24"/>
        <v>0</v>
      </c>
      <c r="N27" s="154">
        <f t="shared" si="24"/>
        <v>0</v>
      </c>
      <c r="O27" s="154">
        <f t="shared" si="24"/>
        <v>0</v>
      </c>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row>
    <row r="28" ht="21.75" customHeight="1">
      <c r="A28" s="135"/>
      <c r="B28" s="147"/>
      <c r="C28" s="175"/>
      <c r="D28" s="175"/>
      <c r="E28" s="175"/>
      <c r="F28" s="175"/>
      <c r="G28" s="175"/>
      <c r="H28" s="175"/>
      <c r="I28" s="175"/>
      <c r="J28" s="175"/>
      <c r="K28" s="175"/>
      <c r="L28" s="175"/>
      <c r="M28" s="175"/>
      <c r="N28" s="175"/>
      <c r="O28" s="175"/>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row>
    <row r="29" ht="21.75" customHeight="1">
      <c r="A29" s="150" t="s">
        <v>304</v>
      </c>
      <c r="B29" s="151"/>
      <c r="C29" s="132"/>
      <c r="D29" s="132"/>
      <c r="E29" s="132"/>
      <c r="F29" s="132"/>
      <c r="G29" s="132"/>
      <c r="H29" s="132"/>
      <c r="I29" s="132"/>
      <c r="J29" s="132"/>
      <c r="K29" s="132"/>
      <c r="L29" s="132"/>
      <c r="M29" s="132"/>
      <c r="N29" s="132"/>
      <c r="O29" s="132"/>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ht="21.75" customHeight="1">
      <c r="A30" s="135">
        <v>7078.0</v>
      </c>
      <c r="B30" s="147" t="str">
        <f>IF(ISTEXT(VLOOKUP(A30,'Chart of Accounts'!$B$5:$C$50,2,FALSE)),VLOOKUP(A30,'Chart of Accounts'!$B$5:$C$50,2,FALSE),"")</f>
        <v>Food Expense</v>
      </c>
      <c r="C30" s="145"/>
      <c r="D30" s="145"/>
      <c r="E30" s="145"/>
      <c r="F30" s="145"/>
      <c r="G30" s="145"/>
      <c r="H30" s="145"/>
      <c r="I30" s="145"/>
      <c r="J30" s="145"/>
      <c r="K30" s="145"/>
      <c r="L30" s="145"/>
      <c r="M30" s="145"/>
      <c r="N30" s="145"/>
      <c r="O30" s="132">
        <f t="shared" ref="O30:O31" si="26">SUM(C30:N30)</f>
        <v>0</v>
      </c>
      <c r="P30" s="119"/>
      <c r="Q30" s="119"/>
      <c r="R30" s="119"/>
      <c r="S30" s="119"/>
      <c r="T30" s="119"/>
      <c r="U30" s="119"/>
      <c r="V30" s="119"/>
      <c r="W30" s="119"/>
      <c r="X30" s="119"/>
      <c r="Y30" s="119"/>
      <c r="Z30" s="119"/>
      <c r="AA30" s="119" t="s">
        <v>143</v>
      </c>
      <c r="AB30" s="119" t="str">
        <f t="shared" ref="AB30:AB31" si="27">IF(A30="","",A30&amp;"-000000")</f>
        <v>7078-000000</v>
      </c>
      <c r="AC30" s="119">
        <v>914.0</v>
      </c>
      <c r="AD30" s="119" t="str">
        <f t="shared" ref="AD30:AD31" si="28">IF(LEN($O$1)=3,$O$1,IF(LEN($O$1)=2,0&amp;$O$1,IF(LEN($O$1)=1,0&amp;0&amp;$O$1,"ERROR")))</f>
        <v>006</v>
      </c>
      <c r="AE30" s="119"/>
      <c r="AF30" s="119"/>
      <c r="AG30" s="119">
        <v>110.0</v>
      </c>
      <c r="AH30" s="119" t="str">
        <f>Summary!$B$2</f>
        <v>USD</v>
      </c>
      <c r="AI30" s="119">
        <f t="shared" ref="AI30:AT30" si="25">IF(C30="",0,C30)</f>
        <v>0</v>
      </c>
      <c r="AJ30" s="119">
        <f t="shared" si="25"/>
        <v>0</v>
      </c>
      <c r="AK30" s="119">
        <f t="shared" si="25"/>
        <v>0</v>
      </c>
      <c r="AL30" s="119">
        <f t="shared" si="25"/>
        <v>0</v>
      </c>
      <c r="AM30" s="119">
        <f t="shared" si="25"/>
        <v>0</v>
      </c>
      <c r="AN30" s="119">
        <f t="shared" si="25"/>
        <v>0</v>
      </c>
      <c r="AO30" s="119">
        <f t="shared" si="25"/>
        <v>0</v>
      </c>
      <c r="AP30" s="119">
        <f t="shared" si="25"/>
        <v>0</v>
      </c>
      <c r="AQ30" s="119">
        <f t="shared" si="25"/>
        <v>0</v>
      </c>
      <c r="AR30" s="119">
        <f t="shared" si="25"/>
        <v>0</v>
      </c>
      <c r="AS30" s="119">
        <f t="shared" si="25"/>
        <v>0</v>
      </c>
      <c r="AT30" s="119">
        <f t="shared" si="25"/>
        <v>0</v>
      </c>
    </row>
    <row r="31" ht="21.75" customHeight="1">
      <c r="A31" s="135">
        <v>7016.0</v>
      </c>
      <c r="B31" s="147" t="str">
        <f>IF(ISTEXT(VLOOKUP(A31,'Chart of Accounts'!$B$5:$C$50,2,FALSE)),VLOOKUP(A31,'Chart of Accounts'!$B$5:$C$50,2,FALSE),"")</f>
        <v>Meal Event Expense</v>
      </c>
      <c r="C31" s="145"/>
      <c r="D31" s="145"/>
      <c r="E31" s="145"/>
      <c r="F31" s="145"/>
      <c r="G31" s="145"/>
      <c r="H31" s="145"/>
      <c r="I31" s="145"/>
      <c r="J31" s="145"/>
      <c r="K31" s="145"/>
      <c r="L31" s="145"/>
      <c r="M31" s="145"/>
      <c r="N31" s="145"/>
      <c r="O31" s="132">
        <f t="shared" si="26"/>
        <v>0</v>
      </c>
      <c r="P31" s="119"/>
      <c r="Q31" s="119"/>
      <c r="R31" s="119"/>
      <c r="S31" s="119"/>
      <c r="T31" s="119"/>
      <c r="U31" s="119"/>
      <c r="V31" s="119"/>
      <c r="W31" s="119"/>
      <c r="X31" s="119"/>
      <c r="Y31" s="119"/>
      <c r="Z31" s="119"/>
      <c r="AA31" s="119" t="s">
        <v>143</v>
      </c>
      <c r="AB31" s="119" t="str">
        <f t="shared" si="27"/>
        <v>7016-000000</v>
      </c>
      <c r="AC31" s="119">
        <v>914.0</v>
      </c>
      <c r="AD31" s="119" t="str">
        <f t="shared" si="28"/>
        <v>006</v>
      </c>
      <c r="AE31" s="119"/>
      <c r="AF31" s="119"/>
      <c r="AG31" s="119">
        <v>110.0</v>
      </c>
      <c r="AH31" s="119" t="str">
        <f>Summary!$B$2</f>
        <v>USD</v>
      </c>
      <c r="AI31" s="119">
        <f t="shared" ref="AI31:AT31" si="29">IF(C31="",0,C31)</f>
        <v>0</v>
      </c>
      <c r="AJ31" s="119">
        <f t="shared" si="29"/>
        <v>0</v>
      </c>
      <c r="AK31" s="119">
        <f t="shared" si="29"/>
        <v>0</v>
      </c>
      <c r="AL31" s="119">
        <f t="shared" si="29"/>
        <v>0</v>
      </c>
      <c r="AM31" s="119">
        <f t="shared" si="29"/>
        <v>0</v>
      </c>
      <c r="AN31" s="119">
        <f t="shared" si="29"/>
        <v>0</v>
      </c>
      <c r="AO31" s="119">
        <f t="shared" si="29"/>
        <v>0</v>
      </c>
      <c r="AP31" s="119">
        <f t="shared" si="29"/>
        <v>0</v>
      </c>
      <c r="AQ31" s="119">
        <f t="shared" si="29"/>
        <v>0</v>
      </c>
      <c r="AR31" s="119">
        <f t="shared" si="29"/>
        <v>0</v>
      </c>
      <c r="AS31" s="119">
        <f t="shared" si="29"/>
        <v>0</v>
      </c>
      <c r="AT31" s="119">
        <f t="shared" si="29"/>
        <v>0</v>
      </c>
    </row>
    <row r="32" ht="21.75" customHeight="1">
      <c r="A32" s="150" t="s">
        <v>305</v>
      </c>
      <c r="B32" s="147"/>
      <c r="C32" s="154">
        <f t="shared" ref="C32:O32" si="30">SUM(C30:C31)</f>
        <v>0</v>
      </c>
      <c r="D32" s="154">
        <f t="shared" si="30"/>
        <v>0</v>
      </c>
      <c r="E32" s="154">
        <f t="shared" si="30"/>
        <v>0</v>
      </c>
      <c r="F32" s="154">
        <f t="shared" si="30"/>
        <v>0</v>
      </c>
      <c r="G32" s="154">
        <f t="shared" si="30"/>
        <v>0</v>
      </c>
      <c r="H32" s="154">
        <f t="shared" si="30"/>
        <v>0</v>
      </c>
      <c r="I32" s="154">
        <f t="shared" si="30"/>
        <v>0</v>
      </c>
      <c r="J32" s="154">
        <f t="shared" si="30"/>
        <v>0</v>
      </c>
      <c r="K32" s="154">
        <f t="shared" si="30"/>
        <v>0</v>
      </c>
      <c r="L32" s="154">
        <f t="shared" si="30"/>
        <v>0</v>
      </c>
      <c r="M32" s="154">
        <f t="shared" si="30"/>
        <v>0</v>
      </c>
      <c r="N32" s="154">
        <f t="shared" si="30"/>
        <v>0</v>
      </c>
      <c r="O32" s="154">
        <f t="shared" si="30"/>
        <v>0</v>
      </c>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ht="21.75" customHeight="1">
      <c r="A33" s="135"/>
      <c r="B33" s="147"/>
      <c r="C33" s="132"/>
      <c r="D33" s="132"/>
      <c r="E33" s="132"/>
      <c r="F33" s="132"/>
      <c r="G33" s="132"/>
      <c r="H33" s="132"/>
      <c r="I33" s="132"/>
      <c r="J33" s="132"/>
      <c r="K33" s="132"/>
      <c r="L33" s="132"/>
      <c r="M33" s="132"/>
      <c r="N33" s="132"/>
      <c r="O33" s="132"/>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21.75" customHeight="1">
      <c r="A34" s="150" t="s">
        <v>306</v>
      </c>
      <c r="B34" s="151"/>
      <c r="C34" s="132"/>
      <c r="D34" s="132"/>
      <c r="E34" s="132"/>
      <c r="F34" s="132"/>
      <c r="G34" s="132"/>
      <c r="H34" s="132"/>
      <c r="I34" s="132"/>
      <c r="J34" s="132"/>
      <c r="K34" s="132"/>
      <c r="L34" s="132"/>
      <c r="M34" s="132"/>
      <c r="N34" s="132"/>
      <c r="O34" s="132"/>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21.75" customHeight="1">
      <c r="A35" s="135">
        <v>7078.0</v>
      </c>
      <c r="B35" s="147" t="str">
        <f>IF(ISTEXT(VLOOKUP(A35,'Chart of Accounts'!$B$5:$C$50,2,FALSE)),VLOOKUP(A35,'Chart of Accounts'!$B$5:$C$50,2,FALSE),"")</f>
        <v>Food Expense</v>
      </c>
      <c r="C35" s="145"/>
      <c r="D35" s="145"/>
      <c r="E35" s="145"/>
      <c r="F35" s="145"/>
      <c r="G35" s="145"/>
      <c r="H35" s="145"/>
      <c r="I35" s="145"/>
      <c r="J35" s="145"/>
      <c r="K35" s="145"/>
      <c r="L35" s="145"/>
      <c r="M35" s="145"/>
      <c r="N35" s="145"/>
      <c r="O35" s="132">
        <f t="shared" ref="O35:O36" si="32">SUM(C35:N35)</f>
        <v>0</v>
      </c>
      <c r="P35" s="119"/>
      <c r="Q35" s="119"/>
      <c r="R35" s="119"/>
      <c r="S35" s="119"/>
      <c r="T35" s="119"/>
      <c r="U35" s="119"/>
      <c r="V35" s="119"/>
      <c r="W35" s="119"/>
      <c r="X35" s="119"/>
      <c r="Y35" s="119"/>
      <c r="Z35" s="119"/>
      <c r="AA35" s="119" t="s">
        <v>143</v>
      </c>
      <c r="AB35" s="119" t="str">
        <f t="shared" ref="AB35:AB36" si="33">IF(A35="","",A35&amp;"-000000")</f>
        <v>7078-000000</v>
      </c>
      <c r="AC35" s="119">
        <v>915.0</v>
      </c>
      <c r="AD35" s="119" t="str">
        <f t="shared" ref="AD35:AD36" si="34">IF(LEN($O$1)=3,$O$1,IF(LEN($O$1)=2,0&amp;$O$1,IF(LEN($O$1)=1,0&amp;0&amp;$O$1,"ERROR")))</f>
        <v>006</v>
      </c>
      <c r="AE35" s="119"/>
      <c r="AF35" s="119"/>
      <c r="AG35" s="119">
        <v>110.0</v>
      </c>
      <c r="AH35" s="119" t="str">
        <f>Summary!$B$2</f>
        <v>USD</v>
      </c>
      <c r="AI35" s="119">
        <f t="shared" ref="AI35:AT35" si="31">IF(C35="",0,C35)</f>
        <v>0</v>
      </c>
      <c r="AJ35" s="119">
        <f t="shared" si="31"/>
        <v>0</v>
      </c>
      <c r="AK35" s="119">
        <f t="shared" si="31"/>
        <v>0</v>
      </c>
      <c r="AL35" s="119">
        <f t="shared" si="31"/>
        <v>0</v>
      </c>
      <c r="AM35" s="119">
        <f t="shared" si="31"/>
        <v>0</v>
      </c>
      <c r="AN35" s="119">
        <f t="shared" si="31"/>
        <v>0</v>
      </c>
      <c r="AO35" s="119">
        <f t="shared" si="31"/>
        <v>0</v>
      </c>
      <c r="AP35" s="119">
        <f t="shared" si="31"/>
        <v>0</v>
      </c>
      <c r="AQ35" s="119">
        <f t="shared" si="31"/>
        <v>0</v>
      </c>
      <c r="AR35" s="119">
        <f t="shared" si="31"/>
        <v>0</v>
      </c>
      <c r="AS35" s="119">
        <f t="shared" si="31"/>
        <v>0</v>
      </c>
      <c r="AT35" s="119">
        <f t="shared" si="31"/>
        <v>0</v>
      </c>
    </row>
    <row r="36" ht="21.75" customHeight="1">
      <c r="A36" s="135">
        <v>7016.0</v>
      </c>
      <c r="B36" s="147" t="str">
        <f>IF(ISTEXT(VLOOKUP(A36,'Chart of Accounts'!$B$5:$C$50,2,FALSE)),VLOOKUP(A36,'Chart of Accounts'!$B$5:$C$50,2,FALSE),"")</f>
        <v>Meal Event Expense</v>
      </c>
      <c r="C36" s="145"/>
      <c r="D36" s="145"/>
      <c r="E36" s="145"/>
      <c r="F36" s="145"/>
      <c r="G36" s="145"/>
      <c r="H36" s="145"/>
      <c r="I36" s="145"/>
      <c r="J36" s="145"/>
      <c r="K36" s="145"/>
      <c r="L36" s="145"/>
      <c r="M36" s="145"/>
      <c r="N36" s="145"/>
      <c r="O36" s="132">
        <f t="shared" si="32"/>
        <v>0</v>
      </c>
      <c r="P36" s="119"/>
      <c r="Q36" s="119"/>
      <c r="R36" s="119"/>
      <c r="S36" s="119"/>
      <c r="T36" s="119"/>
      <c r="U36" s="119"/>
      <c r="V36" s="119"/>
      <c r="W36" s="119"/>
      <c r="X36" s="119"/>
      <c r="Y36" s="119"/>
      <c r="Z36" s="119"/>
      <c r="AA36" s="119" t="s">
        <v>143</v>
      </c>
      <c r="AB36" s="119" t="str">
        <f t="shared" si="33"/>
        <v>7016-000000</v>
      </c>
      <c r="AC36" s="119">
        <v>915.0</v>
      </c>
      <c r="AD36" s="119" t="str">
        <f t="shared" si="34"/>
        <v>006</v>
      </c>
      <c r="AE36" s="119"/>
      <c r="AF36" s="119"/>
      <c r="AG36" s="119">
        <v>110.0</v>
      </c>
      <c r="AH36" s="119" t="str">
        <f>Summary!$B$2</f>
        <v>USD</v>
      </c>
      <c r="AI36" s="119">
        <f t="shared" ref="AI36:AT36" si="35">IF(C36="",0,C36)</f>
        <v>0</v>
      </c>
      <c r="AJ36" s="119">
        <f t="shared" si="35"/>
        <v>0</v>
      </c>
      <c r="AK36" s="119">
        <f t="shared" si="35"/>
        <v>0</v>
      </c>
      <c r="AL36" s="119">
        <f t="shared" si="35"/>
        <v>0</v>
      </c>
      <c r="AM36" s="119">
        <f t="shared" si="35"/>
        <v>0</v>
      </c>
      <c r="AN36" s="119">
        <f t="shared" si="35"/>
        <v>0</v>
      </c>
      <c r="AO36" s="119">
        <f t="shared" si="35"/>
        <v>0</v>
      </c>
      <c r="AP36" s="119">
        <f t="shared" si="35"/>
        <v>0</v>
      </c>
      <c r="AQ36" s="119">
        <f t="shared" si="35"/>
        <v>0</v>
      </c>
      <c r="AR36" s="119">
        <f t="shared" si="35"/>
        <v>0</v>
      </c>
      <c r="AS36" s="119">
        <f t="shared" si="35"/>
        <v>0</v>
      </c>
      <c r="AT36" s="119">
        <f t="shared" si="35"/>
        <v>0</v>
      </c>
    </row>
    <row r="37" ht="21.75" customHeight="1">
      <c r="A37" s="150" t="s">
        <v>307</v>
      </c>
      <c r="B37" s="147"/>
      <c r="C37" s="154">
        <f t="shared" ref="C37:O37" si="36">SUM(C35:C36)</f>
        <v>0</v>
      </c>
      <c r="D37" s="154">
        <f t="shared" si="36"/>
        <v>0</v>
      </c>
      <c r="E37" s="154">
        <f t="shared" si="36"/>
        <v>0</v>
      </c>
      <c r="F37" s="154">
        <f t="shared" si="36"/>
        <v>0</v>
      </c>
      <c r="G37" s="154">
        <f t="shared" si="36"/>
        <v>0</v>
      </c>
      <c r="H37" s="154">
        <f t="shared" si="36"/>
        <v>0</v>
      </c>
      <c r="I37" s="154">
        <f t="shared" si="36"/>
        <v>0</v>
      </c>
      <c r="J37" s="154">
        <f t="shared" si="36"/>
        <v>0</v>
      </c>
      <c r="K37" s="154">
        <f t="shared" si="36"/>
        <v>0</v>
      </c>
      <c r="L37" s="154">
        <f t="shared" si="36"/>
        <v>0</v>
      </c>
      <c r="M37" s="154">
        <f t="shared" si="36"/>
        <v>0</v>
      </c>
      <c r="N37" s="154">
        <f t="shared" si="36"/>
        <v>0</v>
      </c>
      <c r="O37" s="154">
        <f t="shared" si="36"/>
        <v>0</v>
      </c>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21.75" customHeight="1">
      <c r="A38" s="135"/>
      <c r="B38" s="147"/>
      <c r="C38" s="175"/>
      <c r="D38" s="175"/>
      <c r="E38" s="175"/>
      <c r="F38" s="175"/>
      <c r="G38" s="175"/>
      <c r="H38" s="175"/>
      <c r="I38" s="175"/>
      <c r="J38" s="175"/>
      <c r="K38" s="175"/>
      <c r="L38" s="175"/>
      <c r="M38" s="175"/>
      <c r="N38" s="175"/>
      <c r="O38" s="175"/>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21.75" customHeight="1">
      <c r="A39" s="150" t="s">
        <v>308</v>
      </c>
      <c r="B39" s="151"/>
      <c r="C39" s="132"/>
      <c r="D39" s="132"/>
      <c r="E39" s="132"/>
      <c r="F39" s="132"/>
      <c r="G39" s="132"/>
      <c r="H39" s="132"/>
      <c r="I39" s="132"/>
      <c r="J39" s="132"/>
      <c r="K39" s="132"/>
      <c r="L39" s="132"/>
      <c r="M39" s="132"/>
      <c r="N39" s="132"/>
      <c r="O39" s="132"/>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21.75" customHeight="1">
      <c r="A40" s="135">
        <v>7078.0</v>
      </c>
      <c r="B40" s="147" t="str">
        <f>IF(ISTEXT(VLOOKUP(A40,'Chart of Accounts'!$B$5:$C$50,2,FALSE)),VLOOKUP(A40,'Chart of Accounts'!$B$5:$C$50,2,FALSE),"")</f>
        <v>Food Expense</v>
      </c>
      <c r="C40" s="145"/>
      <c r="D40" s="145"/>
      <c r="E40" s="145"/>
      <c r="F40" s="145"/>
      <c r="G40" s="145"/>
      <c r="H40" s="145"/>
      <c r="I40" s="145"/>
      <c r="J40" s="145"/>
      <c r="K40" s="145"/>
      <c r="L40" s="145"/>
      <c r="M40" s="145"/>
      <c r="N40" s="145"/>
      <c r="O40" s="132">
        <f t="shared" ref="O40:O41" si="38">SUM(C40:N40)</f>
        <v>0</v>
      </c>
      <c r="P40" s="119"/>
      <c r="Q40" s="119"/>
      <c r="R40" s="119"/>
      <c r="S40" s="119"/>
      <c r="T40" s="119"/>
      <c r="U40" s="119"/>
      <c r="V40" s="119"/>
      <c r="W40" s="119"/>
      <c r="X40" s="119"/>
      <c r="Y40" s="119"/>
      <c r="Z40" s="119"/>
      <c r="AA40" s="119" t="s">
        <v>143</v>
      </c>
      <c r="AB40" s="119" t="str">
        <f t="shared" ref="AB40:AB41" si="39">IF(A40="","",A40&amp;"-000000")</f>
        <v>7078-000000</v>
      </c>
      <c r="AC40" s="119">
        <v>916.0</v>
      </c>
      <c r="AD40" s="119" t="str">
        <f t="shared" ref="AD40:AD41" si="40">IF(LEN($O$1)=3,$O$1,IF(LEN($O$1)=2,0&amp;$O$1,IF(LEN($O$1)=1,0&amp;0&amp;$O$1,"ERROR")))</f>
        <v>006</v>
      </c>
      <c r="AE40" s="119"/>
      <c r="AF40" s="119"/>
      <c r="AG40" s="119">
        <v>110.0</v>
      </c>
      <c r="AH40" s="119" t="str">
        <f>Summary!$B$2</f>
        <v>USD</v>
      </c>
      <c r="AI40" s="119">
        <f t="shared" ref="AI40:AT40" si="37">IF(C40="",0,C40)</f>
        <v>0</v>
      </c>
      <c r="AJ40" s="119">
        <f t="shared" si="37"/>
        <v>0</v>
      </c>
      <c r="AK40" s="119">
        <f t="shared" si="37"/>
        <v>0</v>
      </c>
      <c r="AL40" s="119">
        <f t="shared" si="37"/>
        <v>0</v>
      </c>
      <c r="AM40" s="119">
        <f t="shared" si="37"/>
        <v>0</v>
      </c>
      <c r="AN40" s="119">
        <f t="shared" si="37"/>
        <v>0</v>
      </c>
      <c r="AO40" s="119">
        <f t="shared" si="37"/>
        <v>0</v>
      </c>
      <c r="AP40" s="119">
        <f t="shared" si="37"/>
        <v>0</v>
      </c>
      <c r="AQ40" s="119">
        <f t="shared" si="37"/>
        <v>0</v>
      </c>
      <c r="AR40" s="119">
        <f t="shared" si="37"/>
        <v>0</v>
      </c>
      <c r="AS40" s="119">
        <f t="shared" si="37"/>
        <v>0</v>
      </c>
      <c r="AT40" s="119">
        <f t="shared" si="37"/>
        <v>0</v>
      </c>
    </row>
    <row r="41" ht="21.75" customHeight="1">
      <c r="A41" s="135">
        <v>7016.0</v>
      </c>
      <c r="B41" s="147" t="str">
        <f>IF(ISTEXT(VLOOKUP(A41,'Chart of Accounts'!$B$5:$C$50,2,FALSE)),VLOOKUP(A41,'Chart of Accounts'!$B$5:$C$50,2,FALSE),"")</f>
        <v>Meal Event Expense</v>
      </c>
      <c r="C41" s="145"/>
      <c r="D41" s="145"/>
      <c r="E41" s="145"/>
      <c r="F41" s="145"/>
      <c r="G41" s="145"/>
      <c r="H41" s="145"/>
      <c r="I41" s="145"/>
      <c r="J41" s="145"/>
      <c r="K41" s="145"/>
      <c r="L41" s="145"/>
      <c r="M41" s="145"/>
      <c r="N41" s="145"/>
      <c r="O41" s="132">
        <f t="shared" si="38"/>
        <v>0</v>
      </c>
      <c r="P41" s="119"/>
      <c r="Q41" s="119"/>
      <c r="R41" s="119"/>
      <c r="S41" s="119"/>
      <c r="T41" s="119"/>
      <c r="U41" s="119"/>
      <c r="V41" s="119"/>
      <c r="W41" s="119"/>
      <c r="X41" s="119"/>
      <c r="Y41" s="119"/>
      <c r="Z41" s="119"/>
      <c r="AA41" s="119" t="s">
        <v>143</v>
      </c>
      <c r="AB41" s="119" t="str">
        <f t="shared" si="39"/>
        <v>7016-000000</v>
      </c>
      <c r="AC41" s="119">
        <v>916.0</v>
      </c>
      <c r="AD41" s="119" t="str">
        <f t="shared" si="40"/>
        <v>006</v>
      </c>
      <c r="AE41" s="119"/>
      <c r="AF41" s="119"/>
      <c r="AG41" s="119">
        <v>110.0</v>
      </c>
      <c r="AH41" s="119" t="str">
        <f>Summary!$B$2</f>
        <v>USD</v>
      </c>
      <c r="AI41" s="119">
        <f t="shared" ref="AI41:AT41" si="41">IF(C41="",0,C41)</f>
        <v>0</v>
      </c>
      <c r="AJ41" s="119">
        <f t="shared" si="41"/>
        <v>0</v>
      </c>
      <c r="AK41" s="119">
        <f t="shared" si="41"/>
        <v>0</v>
      </c>
      <c r="AL41" s="119">
        <f t="shared" si="41"/>
        <v>0</v>
      </c>
      <c r="AM41" s="119">
        <f t="shared" si="41"/>
        <v>0</v>
      </c>
      <c r="AN41" s="119">
        <f t="shared" si="41"/>
        <v>0</v>
      </c>
      <c r="AO41" s="119">
        <f t="shared" si="41"/>
        <v>0</v>
      </c>
      <c r="AP41" s="119">
        <f t="shared" si="41"/>
        <v>0</v>
      </c>
      <c r="AQ41" s="119">
        <f t="shared" si="41"/>
        <v>0</v>
      </c>
      <c r="AR41" s="119">
        <f t="shared" si="41"/>
        <v>0</v>
      </c>
      <c r="AS41" s="119">
        <f t="shared" si="41"/>
        <v>0</v>
      </c>
      <c r="AT41" s="119">
        <f t="shared" si="41"/>
        <v>0</v>
      </c>
    </row>
    <row r="42" ht="21.75" customHeight="1">
      <c r="A42" s="150" t="s">
        <v>309</v>
      </c>
      <c r="B42" s="151"/>
      <c r="C42" s="154">
        <f t="shared" ref="C42:O42" si="42">SUM(C40:C41)</f>
        <v>0</v>
      </c>
      <c r="D42" s="154">
        <f t="shared" si="42"/>
        <v>0</v>
      </c>
      <c r="E42" s="154">
        <f t="shared" si="42"/>
        <v>0</v>
      </c>
      <c r="F42" s="154">
        <f t="shared" si="42"/>
        <v>0</v>
      </c>
      <c r="G42" s="154">
        <f t="shared" si="42"/>
        <v>0</v>
      </c>
      <c r="H42" s="154">
        <f t="shared" si="42"/>
        <v>0</v>
      </c>
      <c r="I42" s="154">
        <f t="shared" si="42"/>
        <v>0</v>
      </c>
      <c r="J42" s="154">
        <f t="shared" si="42"/>
        <v>0</v>
      </c>
      <c r="K42" s="154">
        <f t="shared" si="42"/>
        <v>0</v>
      </c>
      <c r="L42" s="154">
        <f t="shared" si="42"/>
        <v>0</v>
      </c>
      <c r="M42" s="154">
        <f t="shared" si="42"/>
        <v>0</v>
      </c>
      <c r="N42" s="154">
        <f t="shared" si="42"/>
        <v>0</v>
      </c>
      <c r="O42" s="154">
        <f t="shared" si="42"/>
        <v>0</v>
      </c>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21.75" customHeight="1">
      <c r="A43" s="130"/>
      <c r="B43" s="151"/>
      <c r="C43" s="132"/>
      <c r="D43" s="132"/>
      <c r="E43" s="132"/>
      <c r="F43" s="132"/>
      <c r="G43" s="132"/>
      <c r="H43" s="132"/>
      <c r="I43" s="132"/>
      <c r="J43" s="132"/>
      <c r="K43" s="132"/>
      <c r="L43" s="132"/>
      <c r="M43" s="132"/>
      <c r="N43" s="132"/>
      <c r="O43" s="132"/>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21.75" customHeight="1">
      <c r="A44" s="150" t="s">
        <v>310</v>
      </c>
      <c r="B44" s="151"/>
      <c r="C44" s="132"/>
      <c r="D44" s="132"/>
      <c r="E44" s="132"/>
      <c r="F44" s="132"/>
      <c r="G44" s="132"/>
      <c r="H44" s="132"/>
      <c r="I44" s="132"/>
      <c r="J44" s="132"/>
      <c r="K44" s="132"/>
      <c r="L44" s="132"/>
      <c r="M44" s="132"/>
      <c r="N44" s="132"/>
      <c r="O44" s="132"/>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21.75" customHeight="1">
      <c r="A45" s="135">
        <v>7078.0</v>
      </c>
      <c r="B45" s="147" t="str">
        <f>IF(ISTEXT(VLOOKUP(A45,'Chart of Accounts'!$B$5:$C$50,2,FALSE)),VLOOKUP(A45,'Chart of Accounts'!$B$5:$C$50,2,FALSE),"")</f>
        <v>Food Expense</v>
      </c>
      <c r="C45" s="145"/>
      <c r="D45" s="145"/>
      <c r="E45" s="145"/>
      <c r="F45" s="145"/>
      <c r="G45" s="145"/>
      <c r="H45" s="145"/>
      <c r="I45" s="145"/>
      <c r="J45" s="145"/>
      <c r="K45" s="145"/>
      <c r="L45" s="145"/>
      <c r="M45" s="145"/>
      <c r="N45" s="145"/>
      <c r="O45" s="132">
        <f t="shared" ref="O45:O46" si="44">SUM(C45:N45)</f>
        <v>0</v>
      </c>
      <c r="P45" s="119"/>
      <c r="Q45" s="119"/>
      <c r="R45" s="119"/>
      <c r="S45" s="119"/>
      <c r="T45" s="119"/>
      <c r="U45" s="119"/>
      <c r="V45" s="119"/>
      <c r="W45" s="119"/>
      <c r="X45" s="119"/>
      <c r="Y45" s="119"/>
      <c r="Z45" s="119"/>
      <c r="AA45" s="119" t="s">
        <v>143</v>
      </c>
      <c r="AB45" s="119" t="str">
        <f t="shared" ref="AB45:AB46" si="45">IF(A45="","",A45&amp;"-000000")</f>
        <v>7078-000000</v>
      </c>
      <c r="AC45" s="119">
        <v>917.0</v>
      </c>
      <c r="AD45" s="119" t="str">
        <f t="shared" ref="AD45:AD46" si="46">IF(LEN($O$1)=3,$O$1,IF(LEN($O$1)=2,0&amp;$O$1,IF(LEN($O$1)=1,0&amp;0&amp;$O$1,"ERROR")))</f>
        <v>006</v>
      </c>
      <c r="AE45" s="119"/>
      <c r="AF45" s="119"/>
      <c r="AG45" s="119">
        <v>110.0</v>
      </c>
      <c r="AH45" s="119" t="str">
        <f>Summary!$B$2</f>
        <v>USD</v>
      </c>
      <c r="AI45" s="119">
        <f t="shared" ref="AI45:AT45" si="43">IF(C45="",0,C45)</f>
        <v>0</v>
      </c>
      <c r="AJ45" s="119">
        <f t="shared" si="43"/>
        <v>0</v>
      </c>
      <c r="AK45" s="119">
        <f t="shared" si="43"/>
        <v>0</v>
      </c>
      <c r="AL45" s="119">
        <f t="shared" si="43"/>
        <v>0</v>
      </c>
      <c r="AM45" s="119">
        <f t="shared" si="43"/>
        <v>0</v>
      </c>
      <c r="AN45" s="119">
        <f t="shared" si="43"/>
        <v>0</v>
      </c>
      <c r="AO45" s="119">
        <f t="shared" si="43"/>
        <v>0</v>
      </c>
      <c r="AP45" s="119">
        <f t="shared" si="43"/>
        <v>0</v>
      </c>
      <c r="AQ45" s="119">
        <f t="shared" si="43"/>
        <v>0</v>
      </c>
      <c r="AR45" s="119">
        <f t="shared" si="43"/>
        <v>0</v>
      </c>
      <c r="AS45" s="119">
        <f t="shared" si="43"/>
        <v>0</v>
      </c>
      <c r="AT45" s="119">
        <f t="shared" si="43"/>
        <v>0</v>
      </c>
    </row>
    <row r="46" ht="21.75" customHeight="1">
      <c r="A46" s="135">
        <v>7016.0</v>
      </c>
      <c r="B46" s="147" t="str">
        <f>IF(ISTEXT(VLOOKUP(A46,'Chart of Accounts'!$B$5:$C$50,2,FALSE)),VLOOKUP(A46,'Chart of Accounts'!$B$5:$C$50,2,FALSE),"")</f>
        <v>Meal Event Expense</v>
      </c>
      <c r="C46" s="145"/>
      <c r="D46" s="145"/>
      <c r="E46" s="145"/>
      <c r="F46" s="145"/>
      <c r="G46" s="145"/>
      <c r="H46" s="145"/>
      <c r="I46" s="145"/>
      <c r="J46" s="145"/>
      <c r="K46" s="145"/>
      <c r="L46" s="145"/>
      <c r="M46" s="145"/>
      <c r="N46" s="145"/>
      <c r="O46" s="132">
        <f t="shared" si="44"/>
        <v>0</v>
      </c>
      <c r="P46" s="119"/>
      <c r="Q46" s="119"/>
      <c r="R46" s="119"/>
      <c r="S46" s="119"/>
      <c r="T46" s="119"/>
      <c r="U46" s="119"/>
      <c r="V46" s="119"/>
      <c r="W46" s="119"/>
      <c r="X46" s="119"/>
      <c r="Y46" s="119"/>
      <c r="Z46" s="119"/>
      <c r="AA46" s="119" t="s">
        <v>143</v>
      </c>
      <c r="AB46" s="119" t="str">
        <f t="shared" si="45"/>
        <v>7016-000000</v>
      </c>
      <c r="AC46" s="119">
        <v>917.0</v>
      </c>
      <c r="AD46" s="119" t="str">
        <f t="shared" si="46"/>
        <v>006</v>
      </c>
      <c r="AE46" s="119"/>
      <c r="AF46" s="119"/>
      <c r="AG46" s="119">
        <v>110.0</v>
      </c>
      <c r="AH46" s="119" t="str">
        <f>Summary!$B$2</f>
        <v>USD</v>
      </c>
      <c r="AI46" s="119">
        <f t="shared" ref="AI46:AT46" si="47">IF(C46="",0,C46)</f>
        <v>0</v>
      </c>
      <c r="AJ46" s="119">
        <f t="shared" si="47"/>
        <v>0</v>
      </c>
      <c r="AK46" s="119">
        <f t="shared" si="47"/>
        <v>0</v>
      </c>
      <c r="AL46" s="119">
        <f t="shared" si="47"/>
        <v>0</v>
      </c>
      <c r="AM46" s="119">
        <f t="shared" si="47"/>
        <v>0</v>
      </c>
      <c r="AN46" s="119">
        <f t="shared" si="47"/>
        <v>0</v>
      </c>
      <c r="AO46" s="119">
        <f t="shared" si="47"/>
        <v>0</v>
      </c>
      <c r="AP46" s="119">
        <f t="shared" si="47"/>
        <v>0</v>
      </c>
      <c r="AQ46" s="119">
        <f t="shared" si="47"/>
        <v>0</v>
      </c>
      <c r="AR46" s="119">
        <f t="shared" si="47"/>
        <v>0</v>
      </c>
      <c r="AS46" s="119">
        <f t="shared" si="47"/>
        <v>0</v>
      </c>
      <c r="AT46" s="119">
        <f t="shared" si="47"/>
        <v>0</v>
      </c>
    </row>
    <row r="47" ht="21.75" customHeight="1">
      <c r="A47" s="150" t="s">
        <v>311</v>
      </c>
      <c r="B47" s="147"/>
      <c r="C47" s="154">
        <f t="shared" ref="C47:O47" si="48">SUM(C45:C46)</f>
        <v>0</v>
      </c>
      <c r="D47" s="154">
        <f t="shared" si="48"/>
        <v>0</v>
      </c>
      <c r="E47" s="154">
        <f t="shared" si="48"/>
        <v>0</v>
      </c>
      <c r="F47" s="154">
        <f t="shared" si="48"/>
        <v>0</v>
      </c>
      <c r="G47" s="154">
        <f t="shared" si="48"/>
        <v>0</v>
      </c>
      <c r="H47" s="154">
        <f t="shared" si="48"/>
        <v>0</v>
      </c>
      <c r="I47" s="154">
        <f t="shared" si="48"/>
        <v>0</v>
      </c>
      <c r="J47" s="154">
        <f t="shared" si="48"/>
        <v>0</v>
      </c>
      <c r="K47" s="154">
        <f t="shared" si="48"/>
        <v>0</v>
      </c>
      <c r="L47" s="154">
        <f t="shared" si="48"/>
        <v>0</v>
      </c>
      <c r="M47" s="154">
        <f t="shared" si="48"/>
        <v>0</v>
      </c>
      <c r="N47" s="154">
        <f t="shared" si="48"/>
        <v>0</v>
      </c>
      <c r="O47" s="154">
        <f t="shared" si="48"/>
        <v>0</v>
      </c>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21.75" customHeight="1">
      <c r="A48" s="135"/>
      <c r="B48" s="147"/>
      <c r="C48" s="132"/>
      <c r="D48" s="132"/>
      <c r="E48" s="132"/>
      <c r="F48" s="132"/>
      <c r="G48" s="132"/>
      <c r="H48" s="132"/>
      <c r="I48" s="132"/>
      <c r="J48" s="132"/>
      <c r="K48" s="132"/>
      <c r="L48" s="132"/>
      <c r="M48" s="132"/>
      <c r="N48" s="132"/>
      <c r="O48" s="132"/>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21.75" customHeight="1">
      <c r="A49" s="150" t="s">
        <v>312</v>
      </c>
      <c r="B49" s="151"/>
      <c r="C49" s="132"/>
      <c r="D49" s="132"/>
      <c r="E49" s="132"/>
      <c r="F49" s="132"/>
      <c r="G49" s="132"/>
      <c r="H49" s="132"/>
      <c r="I49" s="132"/>
      <c r="J49" s="132"/>
      <c r="K49" s="132"/>
      <c r="L49" s="132"/>
      <c r="M49" s="132"/>
      <c r="N49" s="132"/>
      <c r="O49" s="132"/>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21.75" customHeight="1">
      <c r="A50" s="135">
        <v>7078.0</v>
      </c>
      <c r="B50" s="147" t="str">
        <f>IF(ISTEXT(VLOOKUP(A50,'Chart of Accounts'!$B$5:$C$50,2,FALSE)),VLOOKUP(A50,'Chart of Accounts'!$B$5:$C$50,2,FALSE),"")</f>
        <v>Food Expense</v>
      </c>
      <c r="C50" s="145"/>
      <c r="D50" s="145"/>
      <c r="E50" s="145"/>
      <c r="F50" s="145"/>
      <c r="G50" s="145"/>
      <c r="H50" s="145"/>
      <c r="I50" s="145"/>
      <c r="J50" s="145"/>
      <c r="K50" s="145"/>
      <c r="L50" s="145"/>
      <c r="M50" s="145"/>
      <c r="N50" s="145"/>
      <c r="O50" s="132">
        <f t="shared" ref="O50:O51" si="50">SUM(C50:N50)</f>
        <v>0</v>
      </c>
      <c r="P50" s="119"/>
      <c r="Q50" s="119"/>
      <c r="R50" s="119"/>
      <c r="S50" s="119"/>
      <c r="T50" s="119"/>
      <c r="U50" s="119"/>
      <c r="V50" s="119"/>
      <c r="W50" s="119"/>
      <c r="X50" s="119"/>
      <c r="Y50" s="119"/>
      <c r="Z50" s="119"/>
      <c r="AA50" s="119" t="s">
        <v>143</v>
      </c>
      <c r="AB50" s="119" t="str">
        <f t="shared" ref="AB50:AB51" si="51">IF(A50="","",A50&amp;"-000000")</f>
        <v>7078-000000</v>
      </c>
      <c r="AC50" s="119">
        <v>918.0</v>
      </c>
      <c r="AD50" s="119" t="str">
        <f t="shared" ref="AD50:AD51" si="52">IF(LEN($O$1)=3,$O$1,IF(LEN($O$1)=2,0&amp;$O$1,IF(LEN($O$1)=1,0&amp;0&amp;$O$1,"ERROR")))</f>
        <v>006</v>
      </c>
      <c r="AE50" s="119"/>
      <c r="AF50" s="119"/>
      <c r="AG50" s="119">
        <v>110.0</v>
      </c>
      <c r="AH50" s="119" t="str">
        <f>Summary!$B$2</f>
        <v>USD</v>
      </c>
      <c r="AI50" s="119">
        <f t="shared" ref="AI50:AT50" si="49">IF(C50="",0,C50)</f>
        <v>0</v>
      </c>
      <c r="AJ50" s="119">
        <f t="shared" si="49"/>
        <v>0</v>
      </c>
      <c r="AK50" s="119">
        <f t="shared" si="49"/>
        <v>0</v>
      </c>
      <c r="AL50" s="119">
        <f t="shared" si="49"/>
        <v>0</v>
      </c>
      <c r="AM50" s="119">
        <f t="shared" si="49"/>
        <v>0</v>
      </c>
      <c r="AN50" s="119">
        <f t="shared" si="49"/>
        <v>0</v>
      </c>
      <c r="AO50" s="119">
        <f t="shared" si="49"/>
        <v>0</v>
      </c>
      <c r="AP50" s="119">
        <f t="shared" si="49"/>
        <v>0</v>
      </c>
      <c r="AQ50" s="119">
        <f t="shared" si="49"/>
        <v>0</v>
      </c>
      <c r="AR50" s="119">
        <f t="shared" si="49"/>
        <v>0</v>
      </c>
      <c r="AS50" s="119">
        <f t="shared" si="49"/>
        <v>0</v>
      </c>
      <c r="AT50" s="119">
        <f t="shared" si="49"/>
        <v>0</v>
      </c>
    </row>
    <row r="51" ht="21.75" customHeight="1">
      <c r="A51" s="135">
        <v>7016.0</v>
      </c>
      <c r="B51" s="147" t="str">
        <f>IF(ISTEXT(VLOOKUP(A51,'Chart of Accounts'!$B$5:$C$50,2,FALSE)),VLOOKUP(A51,'Chart of Accounts'!$B$5:$C$50,2,FALSE),"")</f>
        <v>Meal Event Expense</v>
      </c>
      <c r="C51" s="145"/>
      <c r="D51" s="145"/>
      <c r="E51" s="145"/>
      <c r="F51" s="145"/>
      <c r="G51" s="145"/>
      <c r="H51" s="145"/>
      <c r="I51" s="145"/>
      <c r="J51" s="145"/>
      <c r="K51" s="145"/>
      <c r="L51" s="145"/>
      <c r="M51" s="145"/>
      <c r="N51" s="145"/>
      <c r="O51" s="132">
        <f t="shared" si="50"/>
        <v>0</v>
      </c>
      <c r="P51" s="119"/>
      <c r="Q51" s="119"/>
      <c r="R51" s="119"/>
      <c r="S51" s="119"/>
      <c r="T51" s="119"/>
      <c r="U51" s="119"/>
      <c r="V51" s="119"/>
      <c r="W51" s="119"/>
      <c r="X51" s="119"/>
      <c r="Y51" s="119"/>
      <c r="Z51" s="119"/>
      <c r="AA51" s="119" t="s">
        <v>143</v>
      </c>
      <c r="AB51" s="119" t="str">
        <f t="shared" si="51"/>
        <v>7016-000000</v>
      </c>
      <c r="AC51" s="119">
        <v>918.0</v>
      </c>
      <c r="AD51" s="119" t="str">
        <f t="shared" si="52"/>
        <v>006</v>
      </c>
      <c r="AE51" s="119"/>
      <c r="AF51" s="119"/>
      <c r="AG51" s="119">
        <v>110.0</v>
      </c>
      <c r="AH51" s="119" t="str">
        <f>Summary!$B$2</f>
        <v>USD</v>
      </c>
      <c r="AI51" s="119">
        <f t="shared" ref="AI51:AT51" si="53">IF(C51="",0,C51)</f>
        <v>0</v>
      </c>
      <c r="AJ51" s="119">
        <f t="shared" si="53"/>
        <v>0</v>
      </c>
      <c r="AK51" s="119">
        <f t="shared" si="53"/>
        <v>0</v>
      </c>
      <c r="AL51" s="119">
        <f t="shared" si="53"/>
        <v>0</v>
      </c>
      <c r="AM51" s="119">
        <f t="shared" si="53"/>
        <v>0</v>
      </c>
      <c r="AN51" s="119">
        <f t="shared" si="53"/>
        <v>0</v>
      </c>
      <c r="AO51" s="119">
        <f t="shared" si="53"/>
        <v>0</v>
      </c>
      <c r="AP51" s="119">
        <f t="shared" si="53"/>
        <v>0</v>
      </c>
      <c r="AQ51" s="119">
        <f t="shared" si="53"/>
        <v>0</v>
      </c>
      <c r="AR51" s="119">
        <f t="shared" si="53"/>
        <v>0</v>
      </c>
      <c r="AS51" s="119">
        <f t="shared" si="53"/>
        <v>0</v>
      </c>
      <c r="AT51" s="119">
        <f t="shared" si="53"/>
        <v>0</v>
      </c>
    </row>
    <row r="52" ht="21.75" customHeight="1">
      <c r="A52" s="150" t="s">
        <v>312</v>
      </c>
      <c r="B52" s="147" t="s">
        <v>313</v>
      </c>
      <c r="C52" s="154">
        <f t="shared" ref="C52:O52" si="54">SUM(C50:C51)</f>
        <v>0</v>
      </c>
      <c r="D52" s="154">
        <f t="shared" si="54"/>
        <v>0</v>
      </c>
      <c r="E52" s="154">
        <f t="shared" si="54"/>
        <v>0</v>
      </c>
      <c r="F52" s="154">
        <f t="shared" si="54"/>
        <v>0</v>
      </c>
      <c r="G52" s="154">
        <f t="shared" si="54"/>
        <v>0</v>
      </c>
      <c r="H52" s="154">
        <f t="shared" si="54"/>
        <v>0</v>
      </c>
      <c r="I52" s="154">
        <f t="shared" si="54"/>
        <v>0</v>
      </c>
      <c r="J52" s="154">
        <f t="shared" si="54"/>
        <v>0</v>
      </c>
      <c r="K52" s="154">
        <f t="shared" si="54"/>
        <v>0</v>
      </c>
      <c r="L52" s="154">
        <f t="shared" si="54"/>
        <v>0</v>
      </c>
      <c r="M52" s="154">
        <f t="shared" si="54"/>
        <v>0</v>
      </c>
      <c r="N52" s="154">
        <f t="shared" si="54"/>
        <v>0</v>
      </c>
      <c r="O52" s="154">
        <f t="shared" si="54"/>
        <v>0</v>
      </c>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21.75" customHeight="1">
      <c r="A53" s="135"/>
      <c r="B53" s="147"/>
      <c r="C53" s="132"/>
      <c r="D53" s="132"/>
      <c r="E53" s="132"/>
      <c r="F53" s="132"/>
      <c r="G53" s="132"/>
      <c r="H53" s="132"/>
      <c r="I53" s="132"/>
      <c r="J53" s="132"/>
      <c r="K53" s="132"/>
      <c r="L53" s="132"/>
      <c r="M53" s="132"/>
      <c r="N53" s="132"/>
      <c r="O53" s="132"/>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21.75" customHeight="1">
      <c r="A54" s="150" t="s">
        <v>314</v>
      </c>
      <c r="B54" s="151"/>
      <c r="C54" s="132"/>
      <c r="D54" s="132"/>
      <c r="E54" s="132"/>
      <c r="F54" s="132"/>
      <c r="G54" s="132"/>
      <c r="H54" s="132"/>
      <c r="I54" s="132"/>
      <c r="J54" s="132"/>
      <c r="K54" s="132"/>
      <c r="L54" s="132"/>
      <c r="M54" s="132"/>
      <c r="N54" s="132"/>
      <c r="O54" s="132"/>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21.75" customHeight="1">
      <c r="A55" s="135">
        <v>7078.0</v>
      </c>
      <c r="B55" s="147" t="str">
        <f>IF(ISTEXT(VLOOKUP(A55,'Chart of Accounts'!$B$5:$C$50,2,FALSE)),VLOOKUP(A55,'Chart of Accounts'!$B$5:$C$50,2,FALSE),"")</f>
        <v>Food Expense</v>
      </c>
      <c r="C55" s="145"/>
      <c r="D55" s="145"/>
      <c r="E55" s="145"/>
      <c r="F55" s="145"/>
      <c r="G55" s="145"/>
      <c r="H55" s="145"/>
      <c r="I55" s="145"/>
      <c r="J55" s="145"/>
      <c r="K55" s="145"/>
      <c r="L55" s="145"/>
      <c r="M55" s="145"/>
      <c r="N55" s="145"/>
      <c r="O55" s="132">
        <f t="shared" ref="O55:O56" si="56">SUM(C55:N55)</f>
        <v>0</v>
      </c>
      <c r="P55" s="119"/>
      <c r="Q55" s="119"/>
      <c r="R55" s="119"/>
      <c r="S55" s="119"/>
      <c r="T55" s="119"/>
      <c r="U55" s="119"/>
      <c r="V55" s="119"/>
      <c r="W55" s="119"/>
      <c r="X55" s="119"/>
      <c r="Y55" s="119"/>
      <c r="Z55" s="119"/>
      <c r="AA55" s="119" t="s">
        <v>143</v>
      </c>
      <c r="AB55" s="119" t="str">
        <f t="shared" ref="AB55:AB56" si="57">IF(A55="","",A55&amp;"-000000")</f>
        <v>7078-000000</v>
      </c>
      <c r="AC55" s="119">
        <v>919.0</v>
      </c>
      <c r="AD55" s="119" t="str">
        <f t="shared" ref="AD55:AD56" si="58">IF(LEN($O$1)=3,$O$1,IF(LEN($O$1)=2,0&amp;$O$1,IF(LEN($O$1)=1,0&amp;0&amp;$O$1,"ERROR")))</f>
        <v>006</v>
      </c>
      <c r="AE55" s="119"/>
      <c r="AF55" s="119"/>
      <c r="AG55" s="119">
        <v>110.0</v>
      </c>
      <c r="AH55" s="119" t="str">
        <f>Summary!$B$2</f>
        <v>USD</v>
      </c>
      <c r="AI55" s="119">
        <f t="shared" ref="AI55:AT55" si="55">IF(C55="",0,C55)</f>
        <v>0</v>
      </c>
      <c r="AJ55" s="119">
        <f t="shared" si="55"/>
        <v>0</v>
      </c>
      <c r="AK55" s="119">
        <f t="shared" si="55"/>
        <v>0</v>
      </c>
      <c r="AL55" s="119">
        <f t="shared" si="55"/>
        <v>0</v>
      </c>
      <c r="AM55" s="119">
        <f t="shared" si="55"/>
        <v>0</v>
      </c>
      <c r="AN55" s="119">
        <f t="shared" si="55"/>
        <v>0</v>
      </c>
      <c r="AO55" s="119">
        <f t="shared" si="55"/>
        <v>0</v>
      </c>
      <c r="AP55" s="119">
        <f t="shared" si="55"/>
        <v>0</v>
      </c>
      <c r="AQ55" s="119">
        <f t="shared" si="55"/>
        <v>0</v>
      </c>
      <c r="AR55" s="119">
        <f t="shared" si="55"/>
        <v>0</v>
      </c>
      <c r="AS55" s="119">
        <f t="shared" si="55"/>
        <v>0</v>
      </c>
      <c r="AT55" s="119">
        <f t="shared" si="55"/>
        <v>0</v>
      </c>
    </row>
    <row r="56" ht="21.75" customHeight="1">
      <c r="A56" s="135">
        <v>7016.0</v>
      </c>
      <c r="B56" s="147" t="str">
        <f>IF(ISTEXT(VLOOKUP(A56,'Chart of Accounts'!$B$5:$C$50,2,FALSE)),VLOOKUP(A56,'Chart of Accounts'!$B$5:$C$50,2,FALSE),"")</f>
        <v>Meal Event Expense</v>
      </c>
      <c r="C56" s="145"/>
      <c r="D56" s="145"/>
      <c r="E56" s="145"/>
      <c r="F56" s="145"/>
      <c r="G56" s="145"/>
      <c r="H56" s="145"/>
      <c r="I56" s="145"/>
      <c r="J56" s="145"/>
      <c r="K56" s="145"/>
      <c r="L56" s="145"/>
      <c r="M56" s="145"/>
      <c r="N56" s="145"/>
      <c r="O56" s="132">
        <f t="shared" si="56"/>
        <v>0</v>
      </c>
      <c r="P56" s="119"/>
      <c r="Q56" s="119"/>
      <c r="R56" s="119"/>
      <c r="S56" s="119"/>
      <c r="T56" s="119"/>
      <c r="U56" s="119"/>
      <c r="V56" s="119"/>
      <c r="W56" s="119"/>
      <c r="X56" s="119"/>
      <c r="Y56" s="119"/>
      <c r="Z56" s="119"/>
      <c r="AA56" s="119" t="s">
        <v>143</v>
      </c>
      <c r="AB56" s="119" t="str">
        <f t="shared" si="57"/>
        <v>7016-000000</v>
      </c>
      <c r="AC56" s="119">
        <v>919.0</v>
      </c>
      <c r="AD56" s="119" t="str">
        <f t="shared" si="58"/>
        <v>006</v>
      </c>
      <c r="AE56" s="119"/>
      <c r="AF56" s="119"/>
      <c r="AG56" s="119">
        <v>110.0</v>
      </c>
      <c r="AH56" s="119" t="str">
        <f>Summary!$B$2</f>
        <v>USD</v>
      </c>
      <c r="AI56" s="119">
        <f t="shared" ref="AI56:AT56" si="59">IF(C56="",0,C56)</f>
        <v>0</v>
      </c>
      <c r="AJ56" s="119">
        <f t="shared" si="59"/>
        <v>0</v>
      </c>
      <c r="AK56" s="119">
        <f t="shared" si="59"/>
        <v>0</v>
      </c>
      <c r="AL56" s="119">
        <f t="shared" si="59"/>
        <v>0</v>
      </c>
      <c r="AM56" s="119">
        <f t="shared" si="59"/>
        <v>0</v>
      </c>
      <c r="AN56" s="119">
        <f t="shared" si="59"/>
        <v>0</v>
      </c>
      <c r="AO56" s="119">
        <f t="shared" si="59"/>
        <v>0</v>
      </c>
      <c r="AP56" s="119">
        <f t="shared" si="59"/>
        <v>0</v>
      </c>
      <c r="AQ56" s="119">
        <f t="shared" si="59"/>
        <v>0</v>
      </c>
      <c r="AR56" s="119">
        <f t="shared" si="59"/>
        <v>0</v>
      </c>
      <c r="AS56" s="119">
        <f t="shared" si="59"/>
        <v>0</v>
      </c>
      <c r="AT56" s="119">
        <f t="shared" si="59"/>
        <v>0</v>
      </c>
    </row>
    <row r="57" ht="21.75" customHeight="1">
      <c r="A57" s="150" t="s">
        <v>315</v>
      </c>
      <c r="B57" s="147"/>
      <c r="C57" s="154">
        <f t="shared" ref="C57:O57" si="60">SUM(C55:C56)</f>
        <v>0</v>
      </c>
      <c r="D57" s="154">
        <f t="shared" si="60"/>
        <v>0</v>
      </c>
      <c r="E57" s="154">
        <f t="shared" si="60"/>
        <v>0</v>
      </c>
      <c r="F57" s="154">
        <f t="shared" si="60"/>
        <v>0</v>
      </c>
      <c r="G57" s="154">
        <f t="shared" si="60"/>
        <v>0</v>
      </c>
      <c r="H57" s="154">
        <f t="shared" si="60"/>
        <v>0</v>
      </c>
      <c r="I57" s="154">
        <f t="shared" si="60"/>
        <v>0</v>
      </c>
      <c r="J57" s="154">
        <f t="shared" si="60"/>
        <v>0</v>
      </c>
      <c r="K57" s="154">
        <f t="shared" si="60"/>
        <v>0</v>
      </c>
      <c r="L57" s="154">
        <f t="shared" si="60"/>
        <v>0</v>
      </c>
      <c r="M57" s="154">
        <f t="shared" si="60"/>
        <v>0</v>
      </c>
      <c r="N57" s="154">
        <f t="shared" si="60"/>
        <v>0</v>
      </c>
      <c r="O57" s="154">
        <f t="shared" si="60"/>
        <v>0</v>
      </c>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21.75" customHeight="1">
      <c r="A58" s="135"/>
      <c r="B58" s="147"/>
      <c r="C58" s="132"/>
      <c r="D58" s="132"/>
      <c r="E58" s="132"/>
      <c r="F58" s="132"/>
      <c r="G58" s="132"/>
      <c r="H58" s="132"/>
      <c r="I58" s="132"/>
      <c r="J58" s="132"/>
      <c r="K58" s="132"/>
      <c r="L58" s="132"/>
      <c r="M58" s="132"/>
      <c r="N58" s="132"/>
      <c r="O58" s="132"/>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21.75" customHeight="1">
      <c r="A59" s="150" t="s">
        <v>316</v>
      </c>
      <c r="B59" s="151"/>
      <c r="C59" s="132"/>
      <c r="D59" s="132"/>
      <c r="E59" s="132"/>
      <c r="F59" s="132"/>
      <c r="G59" s="132"/>
      <c r="H59" s="132"/>
      <c r="I59" s="132"/>
      <c r="J59" s="132"/>
      <c r="K59" s="132"/>
      <c r="L59" s="132"/>
      <c r="M59" s="132"/>
      <c r="N59" s="132"/>
      <c r="O59" s="132"/>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21.75" customHeight="1">
      <c r="A60" s="135">
        <v>7078.0</v>
      </c>
      <c r="B60" s="147" t="str">
        <f>IF(ISTEXT(VLOOKUP(A60,'Chart of Accounts'!$B$5:$C$50,2,FALSE)),VLOOKUP(A60,'Chart of Accounts'!$B$5:$C$50,2,FALSE),"")</f>
        <v>Food Expense</v>
      </c>
      <c r="C60" s="145"/>
      <c r="D60" s="145"/>
      <c r="E60" s="145"/>
      <c r="F60" s="145"/>
      <c r="G60" s="145"/>
      <c r="H60" s="145"/>
      <c r="I60" s="145"/>
      <c r="J60" s="145"/>
      <c r="K60" s="145"/>
      <c r="L60" s="145"/>
      <c r="M60" s="145"/>
      <c r="N60" s="145"/>
      <c r="O60" s="132">
        <f t="shared" ref="O60:O61" si="62">SUM(C60:N60)</f>
        <v>0</v>
      </c>
      <c r="P60" s="119"/>
      <c r="Q60" s="119"/>
      <c r="R60" s="119"/>
      <c r="S60" s="119"/>
      <c r="T60" s="119"/>
      <c r="U60" s="119"/>
      <c r="V60" s="119"/>
      <c r="W60" s="119"/>
      <c r="X60" s="119"/>
      <c r="Y60" s="119"/>
      <c r="Z60" s="119"/>
      <c r="AA60" s="119" t="s">
        <v>143</v>
      </c>
      <c r="AB60" s="119" t="str">
        <f t="shared" ref="AB60:AB61" si="63">IF(A60="","",A60&amp;"-000000")</f>
        <v>7078-000000</v>
      </c>
      <c r="AC60" s="119">
        <v>920.0</v>
      </c>
      <c r="AD60" s="119" t="str">
        <f t="shared" ref="AD60:AD61" si="64">IF(LEN($O$1)=3,$O$1,IF(LEN($O$1)=2,0&amp;$O$1,IF(LEN($O$1)=1,0&amp;0&amp;$O$1,"ERROR")))</f>
        <v>006</v>
      </c>
      <c r="AE60" s="119"/>
      <c r="AF60" s="119"/>
      <c r="AG60" s="119">
        <v>110.0</v>
      </c>
      <c r="AH60" s="119" t="str">
        <f>Summary!$B$2</f>
        <v>USD</v>
      </c>
      <c r="AI60" s="119">
        <f t="shared" ref="AI60:AT60" si="61">IF(C60="",0,C60)</f>
        <v>0</v>
      </c>
      <c r="AJ60" s="119">
        <f t="shared" si="61"/>
        <v>0</v>
      </c>
      <c r="AK60" s="119">
        <f t="shared" si="61"/>
        <v>0</v>
      </c>
      <c r="AL60" s="119">
        <f t="shared" si="61"/>
        <v>0</v>
      </c>
      <c r="AM60" s="119">
        <f t="shared" si="61"/>
        <v>0</v>
      </c>
      <c r="AN60" s="119">
        <f t="shared" si="61"/>
        <v>0</v>
      </c>
      <c r="AO60" s="119">
        <f t="shared" si="61"/>
        <v>0</v>
      </c>
      <c r="AP60" s="119">
        <f t="shared" si="61"/>
        <v>0</v>
      </c>
      <c r="AQ60" s="119">
        <f t="shared" si="61"/>
        <v>0</v>
      </c>
      <c r="AR60" s="119">
        <f t="shared" si="61"/>
        <v>0</v>
      </c>
      <c r="AS60" s="119">
        <f t="shared" si="61"/>
        <v>0</v>
      </c>
      <c r="AT60" s="119">
        <f t="shared" si="61"/>
        <v>0</v>
      </c>
    </row>
    <row r="61" ht="21.75" customHeight="1">
      <c r="A61" s="135">
        <v>7016.0</v>
      </c>
      <c r="B61" s="147" t="str">
        <f>IF(ISTEXT(VLOOKUP(A61,'Chart of Accounts'!$B$5:$C$50,2,FALSE)),VLOOKUP(A61,'Chart of Accounts'!$B$5:$C$50,2,FALSE),"")</f>
        <v>Meal Event Expense</v>
      </c>
      <c r="C61" s="145"/>
      <c r="D61" s="145"/>
      <c r="E61" s="145"/>
      <c r="F61" s="145"/>
      <c r="G61" s="145"/>
      <c r="H61" s="145"/>
      <c r="I61" s="145"/>
      <c r="J61" s="145"/>
      <c r="K61" s="145"/>
      <c r="L61" s="145"/>
      <c r="M61" s="145"/>
      <c r="N61" s="145"/>
      <c r="O61" s="132">
        <f t="shared" si="62"/>
        <v>0</v>
      </c>
      <c r="P61" s="119"/>
      <c r="Q61" s="119"/>
      <c r="R61" s="119"/>
      <c r="S61" s="119"/>
      <c r="T61" s="119"/>
      <c r="U61" s="119"/>
      <c r="V61" s="119"/>
      <c r="W61" s="119"/>
      <c r="X61" s="119"/>
      <c r="Y61" s="119"/>
      <c r="Z61" s="119"/>
      <c r="AA61" s="119" t="s">
        <v>143</v>
      </c>
      <c r="AB61" s="119" t="str">
        <f t="shared" si="63"/>
        <v>7016-000000</v>
      </c>
      <c r="AC61" s="119">
        <v>920.0</v>
      </c>
      <c r="AD61" s="119" t="str">
        <f t="shared" si="64"/>
        <v>006</v>
      </c>
      <c r="AE61" s="119"/>
      <c r="AF61" s="119"/>
      <c r="AG61" s="119">
        <v>110.0</v>
      </c>
      <c r="AH61" s="119" t="str">
        <f>Summary!$B$2</f>
        <v>USD</v>
      </c>
      <c r="AI61" s="119">
        <f t="shared" ref="AI61:AT61" si="65">IF(C61="",0,C61)</f>
        <v>0</v>
      </c>
      <c r="AJ61" s="119">
        <f t="shared" si="65"/>
        <v>0</v>
      </c>
      <c r="AK61" s="119">
        <f t="shared" si="65"/>
        <v>0</v>
      </c>
      <c r="AL61" s="119">
        <f t="shared" si="65"/>
        <v>0</v>
      </c>
      <c r="AM61" s="119">
        <f t="shared" si="65"/>
        <v>0</v>
      </c>
      <c r="AN61" s="119">
        <f t="shared" si="65"/>
        <v>0</v>
      </c>
      <c r="AO61" s="119">
        <f t="shared" si="65"/>
        <v>0</v>
      </c>
      <c r="AP61" s="119">
        <f t="shared" si="65"/>
        <v>0</v>
      </c>
      <c r="AQ61" s="119">
        <f t="shared" si="65"/>
        <v>0</v>
      </c>
      <c r="AR61" s="119">
        <f t="shared" si="65"/>
        <v>0</v>
      </c>
      <c r="AS61" s="119">
        <f t="shared" si="65"/>
        <v>0</v>
      </c>
      <c r="AT61" s="119">
        <f t="shared" si="65"/>
        <v>0</v>
      </c>
    </row>
    <row r="62" ht="21.75" customHeight="1">
      <c r="A62" s="150" t="s">
        <v>317</v>
      </c>
      <c r="B62" s="147"/>
      <c r="C62" s="154">
        <f t="shared" ref="C62:O62" si="66">SUM(C60:C61)</f>
        <v>0</v>
      </c>
      <c r="D62" s="154">
        <f t="shared" si="66"/>
        <v>0</v>
      </c>
      <c r="E62" s="154">
        <f t="shared" si="66"/>
        <v>0</v>
      </c>
      <c r="F62" s="154">
        <f t="shared" si="66"/>
        <v>0</v>
      </c>
      <c r="G62" s="154">
        <f t="shared" si="66"/>
        <v>0</v>
      </c>
      <c r="H62" s="154">
        <f t="shared" si="66"/>
        <v>0</v>
      </c>
      <c r="I62" s="154">
        <f t="shared" si="66"/>
        <v>0</v>
      </c>
      <c r="J62" s="154">
        <f t="shared" si="66"/>
        <v>0</v>
      </c>
      <c r="K62" s="154">
        <f t="shared" si="66"/>
        <v>0</v>
      </c>
      <c r="L62" s="154">
        <f t="shared" si="66"/>
        <v>0</v>
      </c>
      <c r="M62" s="154">
        <f t="shared" si="66"/>
        <v>0</v>
      </c>
      <c r="N62" s="154">
        <f t="shared" si="66"/>
        <v>0</v>
      </c>
      <c r="O62" s="154">
        <f t="shared" si="66"/>
        <v>0</v>
      </c>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21.75" customHeight="1">
      <c r="A63" s="135"/>
      <c r="B63" s="147"/>
      <c r="C63" s="132"/>
      <c r="D63" s="132"/>
      <c r="E63" s="132"/>
      <c r="F63" s="132"/>
      <c r="G63" s="132"/>
      <c r="H63" s="132"/>
      <c r="I63" s="132"/>
      <c r="J63" s="132"/>
      <c r="K63" s="132"/>
      <c r="L63" s="132"/>
      <c r="M63" s="132"/>
      <c r="N63" s="132"/>
      <c r="O63" s="132"/>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21.75" customHeight="1">
      <c r="A64" s="150" t="s">
        <v>318</v>
      </c>
      <c r="B64" s="151"/>
      <c r="C64" s="132"/>
      <c r="D64" s="132"/>
      <c r="E64" s="132"/>
      <c r="F64" s="132"/>
      <c r="G64" s="132"/>
      <c r="H64" s="132"/>
      <c r="I64" s="132"/>
      <c r="J64" s="132"/>
      <c r="K64" s="132"/>
      <c r="L64" s="132"/>
      <c r="M64" s="132"/>
      <c r="N64" s="132"/>
      <c r="O64" s="132"/>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21.75" customHeight="1">
      <c r="A65" s="135">
        <v>7078.0</v>
      </c>
      <c r="B65" s="147" t="str">
        <f>IF(ISTEXT(VLOOKUP(A65,'Chart of Accounts'!$B$5:$C$50,2,FALSE)),VLOOKUP(A65,'Chart of Accounts'!$B$5:$C$50,2,FALSE),"")</f>
        <v>Food Expense</v>
      </c>
      <c r="C65" s="145"/>
      <c r="D65" s="145"/>
      <c r="E65" s="145"/>
      <c r="F65" s="145"/>
      <c r="G65" s="145"/>
      <c r="H65" s="145"/>
      <c r="I65" s="145"/>
      <c r="J65" s="145"/>
      <c r="K65" s="145"/>
      <c r="L65" s="145"/>
      <c r="M65" s="145"/>
      <c r="N65" s="145"/>
      <c r="O65" s="132">
        <f t="shared" ref="O65:O66" si="68">SUM(C65:N65)</f>
        <v>0</v>
      </c>
      <c r="P65" s="119"/>
      <c r="Q65" s="119"/>
      <c r="R65" s="119"/>
      <c r="S65" s="119"/>
      <c r="T65" s="119"/>
      <c r="U65" s="119"/>
      <c r="V65" s="119"/>
      <c r="W65" s="119"/>
      <c r="X65" s="119"/>
      <c r="Y65" s="119"/>
      <c r="Z65" s="119"/>
      <c r="AA65" s="119" t="s">
        <v>143</v>
      </c>
      <c r="AB65" s="119" t="str">
        <f t="shared" ref="AB65:AB66" si="69">IF(A65="","",A65&amp;"-000000")</f>
        <v>7078-000000</v>
      </c>
      <c r="AC65" s="119">
        <v>921.0</v>
      </c>
      <c r="AD65" s="119" t="str">
        <f t="shared" ref="AD65:AD66" si="70">IF(LEN($O$1)=3,$O$1,IF(LEN($O$1)=2,0&amp;$O$1,IF(LEN($O$1)=1,0&amp;0&amp;$O$1,"ERROR")))</f>
        <v>006</v>
      </c>
      <c r="AE65" s="119"/>
      <c r="AF65" s="119"/>
      <c r="AG65" s="119">
        <v>110.0</v>
      </c>
      <c r="AH65" s="119" t="str">
        <f>Summary!$B$2</f>
        <v>USD</v>
      </c>
      <c r="AI65" s="119">
        <f t="shared" ref="AI65:AT65" si="67">IF(C65="",0,C65)</f>
        <v>0</v>
      </c>
      <c r="AJ65" s="119">
        <f t="shared" si="67"/>
        <v>0</v>
      </c>
      <c r="AK65" s="119">
        <f t="shared" si="67"/>
        <v>0</v>
      </c>
      <c r="AL65" s="119">
        <f t="shared" si="67"/>
        <v>0</v>
      </c>
      <c r="AM65" s="119">
        <f t="shared" si="67"/>
        <v>0</v>
      </c>
      <c r="AN65" s="119">
        <f t="shared" si="67"/>
        <v>0</v>
      </c>
      <c r="AO65" s="119">
        <f t="shared" si="67"/>
        <v>0</v>
      </c>
      <c r="AP65" s="119">
        <f t="shared" si="67"/>
        <v>0</v>
      </c>
      <c r="AQ65" s="119">
        <f t="shared" si="67"/>
        <v>0</v>
      </c>
      <c r="AR65" s="119">
        <f t="shared" si="67"/>
        <v>0</v>
      </c>
      <c r="AS65" s="119">
        <f t="shared" si="67"/>
        <v>0</v>
      </c>
      <c r="AT65" s="119">
        <f t="shared" si="67"/>
        <v>0</v>
      </c>
    </row>
    <row r="66" ht="21.75" customHeight="1">
      <c r="A66" s="135">
        <v>7016.0</v>
      </c>
      <c r="B66" s="147" t="str">
        <f>IF(ISTEXT(VLOOKUP(A66,'Chart of Accounts'!$B$5:$C$50,2,FALSE)),VLOOKUP(A66,'Chart of Accounts'!$B$5:$C$50,2,FALSE),"")</f>
        <v>Meal Event Expense</v>
      </c>
      <c r="C66" s="145"/>
      <c r="D66" s="145"/>
      <c r="E66" s="145"/>
      <c r="F66" s="145"/>
      <c r="G66" s="145"/>
      <c r="H66" s="145"/>
      <c r="I66" s="145"/>
      <c r="J66" s="145"/>
      <c r="K66" s="145"/>
      <c r="L66" s="145"/>
      <c r="M66" s="145"/>
      <c r="N66" s="145"/>
      <c r="O66" s="132">
        <f t="shared" si="68"/>
        <v>0</v>
      </c>
      <c r="P66" s="119"/>
      <c r="Q66" s="119"/>
      <c r="R66" s="119"/>
      <c r="S66" s="119"/>
      <c r="T66" s="119"/>
      <c r="U66" s="119"/>
      <c r="V66" s="119"/>
      <c r="W66" s="119"/>
      <c r="X66" s="119"/>
      <c r="Y66" s="119"/>
      <c r="Z66" s="119"/>
      <c r="AA66" s="119" t="s">
        <v>143</v>
      </c>
      <c r="AB66" s="119" t="str">
        <f t="shared" si="69"/>
        <v>7016-000000</v>
      </c>
      <c r="AC66" s="119">
        <v>921.0</v>
      </c>
      <c r="AD66" s="119" t="str">
        <f t="shared" si="70"/>
        <v>006</v>
      </c>
      <c r="AE66" s="119"/>
      <c r="AF66" s="119"/>
      <c r="AG66" s="119">
        <v>110.0</v>
      </c>
      <c r="AH66" s="119" t="str">
        <f>Summary!$B$2</f>
        <v>USD</v>
      </c>
      <c r="AI66" s="119">
        <f t="shared" ref="AI66:AT66" si="71">IF(C66="",0,C66)</f>
        <v>0</v>
      </c>
      <c r="AJ66" s="119">
        <f t="shared" si="71"/>
        <v>0</v>
      </c>
      <c r="AK66" s="119">
        <f t="shared" si="71"/>
        <v>0</v>
      </c>
      <c r="AL66" s="119">
        <f t="shared" si="71"/>
        <v>0</v>
      </c>
      <c r="AM66" s="119">
        <f t="shared" si="71"/>
        <v>0</v>
      </c>
      <c r="AN66" s="119">
        <f t="shared" si="71"/>
        <v>0</v>
      </c>
      <c r="AO66" s="119">
        <f t="shared" si="71"/>
        <v>0</v>
      </c>
      <c r="AP66" s="119">
        <f t="shared" si="71"/>
        <v>0</v>
      </c>
      <c r="AQ66" s="119">
        <f t="shared" si="71"/>
        <v>0</v>
      </c>
      <c r="AR66" s="119">
        <f t="shared" si="71"/>
        <v>0</v>
      </c>
      <c r="AS66" s="119">
        <f t="shared" si="71"/>
        <v>0</v>
      </c>
      <c r="AT66" s="119">
        <f t="shared" si="71"/>
        <v>0</v>
      </c>
    </row>
    <row r="67" ht="21.75" customHeight="1">
      <c r="A67" s="150" t="s">
        <v>319</v>
      </c>
      <c r="B67" s="147"/>
      <c r="C67" s="154">
        <f t="shared" ref="C67:O67" si="72">SUM(C65:C66)</f>
        <v>0</v>
      </c>
      <c r="D67" s="154">
        <f t="shared" si="72"/>
        <v>0</v>
      </c>
      <c r="E67" s="154">
        <f t="shared" si="72"/>
        <v>0</v>
      </c>
      <c r="F67" s="154">
        <f t="shared" si="72"/>
        <v>0</v>
      </c>
      <c r="G67" s="154">
        <f t="shared" si="72"/>
        <v>0</v>
      </c>
      <c r="H67" s="154">
        <f t="shared" si="72"/>
        <v>0</v>
      </c>
      <c r="I67" s="154">
        <f t="shared" si="72"/>
        <v>0</v>
      </c>
      <c r="J67" s="154">
        <f t="shared" si="72"/>
        <v>0</v>
      </c>
      <c r="K67" s="154">
        <f t="shared" si="72"/>
        <v>0</v>
      </c>
      <c r="L67" s="154">
        <f t="shared" si="72"/>
        <v>0</v>
      </c>
      <c r="M67" s="154">
        <f t="shared" si="72"/>
        <v>0</v>
      </c>
      <c r="N67" s="154">
        <f t="shared" si="72"/>
        <v>0</v>
      </c>
      <c r="O67" s="154">
        <f t="shared" si="72"/>
        <v>0</v>
      </c>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21.75" customHeight="1">
      <c r="A68" s="119"/>
      <c r="B68" s="177"/>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21.75" customHeight="1">
      <c r="A69" s="150" t="s">
        <v>320</v>
      </c>
      <c r="B69" s="151"/>
      <c r="C69" s="132"/>
      <c r="D69" s="132"/>
      <c r="E69" s="132"/>
      <c r="F69" s="132"/>
      <c r="G69" s="132"/>
      <c r="H69" s="132"/>
      <c r="I69" s="132"/>
      <c r="J69" s="132"/>
      <c r="K69" s="132"/>
      <c r="L69" s="132"/>
      <c r="M69" s="132"/>
      <c r="N69" s="132"/>
      <c r="O69" s="132"/>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21.75" customHeight="1">
      <c r="A70" s="135">
        <v>7078.0</v>
      </c>
      <c r="B70" s="147" t="str">
        <f>IF(ISTEXT(VLOOKUP(A70,'Chart of Accounts'!$B$5:$C$50,2,FALSE)),VLOOKUP(A70,'Chart of Accounts'!$B$5:$C$50,2,FALSE),"")</f>
        <v>Food Expense</v>
      </c>
      <c r="C70" s="145"/>
      <c r="D70" s="145"/>
      <c r="E70" s="145"/>
      <c r="F70" s="145"/>
      <c r="G70" s="145"/>
      <c r="H70" s="145"/>
      <c r="I70" s="145"/>
      <c r="J70" s="145"/>
      <c r="K70" s="145"/>
      <c r="L70" s="145"/>
      <c r="M70" s="145"/>
      <c r="N70" s="145"/>
      <c r="O70" s="132">
        <f t="shared" ref="O70:O71" si="74">SUM(C70:N70)</f>
        <v>0</v>
      </c>
      <c r="P70" s="119"/>
      <c r="Q70" s="119"/>
      <c r="R70" s="119"/>
      <c r="S70" s="119"/>
      <c r="T70" s="119"/>
      <c r="U70" s="119"/>
      <c r="V70" s="119"/>
      <c r="W70" s="119"/>
      <c r="X70" s="119"/>
      <c r="Y70" s="119"/>
      <c r="Z70" s="119"/>
      <c r="AA70" s="119" t="s">
        <v>143</v>
      </c>
      <c r="AB70" s="119" t="str">
        <f t="shared" ref="AB70:AB71" si="75">IF(A70="","",A70&amp;"-000000")</f>
        <v>7078-000000</v>
      </c>
      <c r="AC70" s="119">
        <v>922.0</v>
      </c>
      <c r="AD70" s="119" t="str">
        <f t="shared" ref="AD70:AD71" si="76">IF(LEN($O$1)=3,$O$1,IF(LEN($O$1)=2,0&amp;$O$1,IF(LEN($O$1)=1,0&amp;0&amp;$O$1,"ERROR")))</f>
        <v>006</v>
      </c>
      <c r="AE70" s="119"/>
      <c r="AF70" s="119"/>
      <c r="AG70" s="119">
        <v>110.0</v>
      </c>
      <c r="AH70" s="119" t="str">
        <f>Summary!$B$2</f>
        <v>USD</v>
      </c>
      <c r="AI70" s="119">
        <f t="shared" ref="AI70:AT70" si="73">IF(C70="",0,C70)</f>
        <v>0</v>
      </c>
      <c r="AJ70" s="119">
        <f t="shared" si="73"/>
        <v>0</v>
      </c>
      <c r="AK70" s="119">
        <f t="shared" si="73"/>
        <v>0</v>
      </c>
      <c r="AL70" s="119">
        <f t="shared" si="73"/>
        <v>0</v>
      </c>
      <c r="AM70" s="119">
        <f t="shared" si="73"/>
        <v>0</v>
      </c>
      <c r="AN70" s="119">
        <f t="shared" si="73"/>
        <v>0</v>
      </c>
      <c r="AO70" s="119">
        <f t="shared" si="73"/>
        <v>0</v>
      </c>
      <c r="AP70" s="119">
        <f t="shared" si="73"/>
        <v>0</v>
      </c>
      <c r="AQ70" s="119">
        <f t="shared" si="73"/>
        <v>0</v>
      </c>
      <c r="AR70" s="119">
        <f t="shared" si="73"/>
        <v>0</v>
      </c>
      <c r="AS70" s="119">
        <f t="shared" si="73"/>
        <v>0</v>
      </c>
      <c r="AT70" s="119">
        <f t="shared" si="73"/>
        <v>0</v>
      </c>
    </row>
    <row r="71" ht="21.75" customHeight="1">
      <c r="A71" s="135">
        <v>7016.0</v>
      </c>
      <c r="B71" s="147" t="str">
        <f>IF(ISTEXT(VLOOKUP(A71,'Chart of Accounts'!$B$5:$C$50,2,FALSE)),VLOOKUP(A71,'Chart of Accounts'!$B$5:$C$50,2,FALSE),"")</f>
        <v>Meal Event Expense</v>
      </c>
      <c r="C71" s="145"/>
      <c r="D71" s="145"/>
      <c r="E71" s="145"/>
      <c r="F71" s="145"/>
      <c r="G71" s="145"/>
      <c r="H71" s="145"/>
      <c r="I71" s="145"/>
      <c r="J71" s="145"/>
      <c r="K71" s="145"/>
      <c r="L71" s="145"/>
      <c r="M71" s="145"/>
      <c r="N71" s="145"/>
      <c r="O71" s="132">
        <f t="shared" si="74"/>
        <v>0</v>
      </c>
      <c r="P71" s="119"/>
      <c r="Q71" s="119"/>
      <c r="R71" s="119"/>
      <c r="S71" s="119"/>
      <c r="T71" s="119"/>
      <c r="U71" s="119"/>
      <c r="V71" s="119"/>
      <c r="W71" s="119"/>
      <c r="X71" s="119"/>
      <c r="Y71" s="119"/>
      <c r="Z71" s="119"/>
      <c r="AA71" s="119" t="s">
        <v>143</v>
      </c>
      <c r="AB71" s="119" t="str">
        <f t="shared" si="75"/>
        <v>7016-000000</v>
      </c>
      <c r="AC71" s="119">
        <v>922.0</v>
      </c>
      <c r="AD71" s="119" t="str">
        <f t="shared" si="76"/>
        <v>006</v>
      </c>
      <c r="AE71" s="119"/>
      <c r="AF71" s="119"/>
      <c r="AG71" s="119">
        <v>110.0</v>
      </c>
      <c r="AH71" s="119" t="str">
        <f>Summary!$B$2</f>
        <v>USD</v>
      </c>
      <c r="AI71" s="119">
        <f t="shared" ref="AI71:AT71" si="77">IF(C71="",0,C71)</f>
        <v>0</v>
      </c>
      <c r="AJ71" s="119">
        <f t="shared" si="77"/>
        <v>0</v>
      </c>
      <c r="AK71" s="119">
        <f t="shared" si="77"/>
        <v>0</v>
      </c>
      <c r="AL71" s="119">
        <f t="shared" si="77"/>
        <v>0</v>
      </c>
      <c r="AM71" s="119">
        <f t="shared" si="77"/>
        <v>0</v>
      </c>
      <c r="AN71" s="119">
        <f t="shared" si="77"/>
        <v>0</v>
      </c>
      <c r="AO71" s="119">
        <f t="shared" si="77"/>
        <v>0</v>
      </c>
      <c r="AP71" s="119">
        <f t="shared" si="77"/>
        <v>0</v>
      </c>
      <c r="AQ71" s="119">
        <f t="shared" si="77"/>
        <v>0</v>
      </c>
      <c r="AR71" s="119">
        <f t="shared" si="77"/>
        <v>0</v>
      </c>
      <c r="AS71" s="119">
        <f t="shared" si="77"/>
        <v>0</v>
      </c>
      <c r="AT71" s="119">
        <f t="shared" si="77"/>
        <v>0</v>
      </c>
    </row>
    <row r="72" ht="15.75" customHeight="1">
      <c r="A72" s="150" t="s">
        <v>321</v>
      </c>
      <c r="B72" s="147"/>
      <c r="C72" s="154">
        <f t="shared" ref="C72:O72" si="78">SUM(C70:C71)</f>
        <v>0</v>
      </c>
      <c r="D72" s="154">
        <f t="shared" si="78"/>
        <v>0</v>
      </c>
      <c r="E72" s="154">
        <f t="shared" si="78"/>
        <v>0</v>
      </c>
      <c r="F72" s="154">
        <f t="shared" si="78"/>
        <v>0</v>
      </c>
      <c r="G72" s="154">
        <f t="shared" si="78"/>
        <v>0</v>
      </c>
      <c r="H72" s="154">
        <f t="shared" si="78"/>
        <v>0</v>
      </c>
      <c r="I72" s="154">
        <f t="shared" si="78"/>
        <v>0</v>
      </c>
      <c r="J72" s="154">
        <f t="shared" si="78"/>
        <v>0</v>
      </c>
      <c r="K72" s="154">
        <f t="shared" si="78"/>
        <v>0</v>
      </c>
      <c r="L72" s="154">
        <f t="shared" si="78"/>
        <v>0</v>
      </c>
      <c r="M72" s="154">
        <f t="shared" si="78"/>
        <v>0</v>
      </c>
      <c r="N72" s="154">
        <f t="shared" si="78"/>
        <v>0</v>
      </c>
      <c r="O72" s="154">
        <f t="shared" si="78"/>
        <v>0</v>
      </c>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35"/>
      <c r="B75" s="131" t="s">
        <v>322</v>
      </c>
      <c r="C75" s="178">
        <f t="shared" ref="C75:O75" si="79">SUM(C12,C17,C22,C27,C32,C37,C42,C47,C52,C67,C72,C62,C57)</f>
        <v>0</v>
      </c>
      <c r="D75" s="178">
        <f t="shared" si="79"/>
        <v>0</v>
      </c>
      <c r="E75" s="178">
        <f t="shared" si="79"/>
        <v>0</v>
      </c>
      <c r="F75" s="178">
        <f t="shared" si="79"/>
        <v>0</v>
      </c>
      <c r="G75" s="178">
        <f t="shared" si="79"/>
        <v>0</v>
      </c>
      <c r="H75" s="178">
        <f t="shared" si="79"/>
        <v>0</v>
      </c>
      <c r="I75" s="178">
        <f t="shared" si="79"/>
        <v>270</v>
      </c>
      <c r="J75" s="178">
        <f t="shared" si="79"/>
        <v>0</v>
      </c>
      <c r="K75" s="178">
        <f t="shared" si="79"/>
        <v>0</v>
      </c>
      <c r="L75" s="178">
        <f t="shared" si="79"/>
        <v>0</v>
      </c>
      <c r="M75" s="178">
        <f t="shared" si="79"/>
        <v>0</v>
      </c>
      <c r="N75" s="178">
        <f t="shared" si="79"/>
        <v>0</v>
      </c>
      <c r="O75" s="178">
        <f t="shared" si="79"/>
        <v>270</v>
      </c>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10:N11 C15:N16 C20:N21 C25:N26 C30:N31 C35:N36 C40:N41 C45:N46 C50:N51 C55:N56 C60:N61 C65:N66 C70:N71">
      <formula1>0.0</formula1>
    </dataValidation>
  </dataValidation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7.86"/>
    <col customWidth="1" min="16" max="24" width="9.14"/>
    <col customWidth="1" hidden="1" min="25"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Administration!G3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323</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69</v>
      </c>
      <c r="B9" s="131"/>
      <c r="C9" s="132"/>
      <c r="D9" s="132"/>
      <c r="E9" s="132"/>
      <c r="F9" s="132"/>
      <c r="G9" s="132"/>
      <c r="H9" s="132"/>
      <c r="I9" s="132"/>
      <c r="J9" s="132"/>
      <c r="K9" s="132"/>
      <c r="L9" s="132"/>
      <c r="M9" s="132"/>
      <c r="N9" s="132"/>
      <c r="O9" s="132"/>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1.75" customHeight="1">
      <c r="A10" s="135">
        <v>7056.0</v>
      </c>
      <c r="B10" s="147" t="s">
        <v>324</v>
      </c>
      <c r="C10" s="145"/>
      <c r="D10" s="145"/>
      <c r="E10" s="145"/>
      <c r="F10" s="145"/>
      <c r="G10" s="145"/>
      <c r="H10" s="145"/>
      <c r="I10" s="145"/>
      <c r="J10" s="145"/>
      <c r="K10" s="145"/>
      <c r="L10" s="145"/>
      <c r="M10" s="145"/>
      <c r="N10" s="145"/>
      <c r="O10" s="132">
        <f t="shared" ref="O10:O15" si="2">SUM(C10:N10)</f>
        <v>0</v>
      </c>
      <c r="P10" s="119"/>
      <c r="Q10" s="119"/>
      <c r="R10" s="119"/>
      <c r="S10" s="119"/>
      <c r="T10" s="119"/>
      <c r="U10" s="119"/>
      <c r="V10" s="119"/>
      <c r="W10" s="119"/>
      <c r="X10" s="119"/>
      <c r="Y10" s="119"/>
      <c r="Z10" s="119"/>
      <c r="AA10" s="119" t="s">
        <v>143</v>
      </c>
      <c r="AB10" s="119" t="str">
        <f t="shared" ref="AB10:AB15" si="3">IF(A10="","",A10&amp;"-000000")</f>
        <v>7056-000000</v>
      </c>
      <c r="AC10" s="119">
        <v>951.0</v>
      </c>
      <c r="AD10" s="119" t="str">
        <f t="shared" ref="AD10:AD15" si="4">IF(LEN($O$1)=3,$O$1,IF(LEN($O$1)=2,0&amp;$O$1,IF(LEN($O$1)=1,0&amp;0&amp;$O$1,"ERROR")))</f>
        <v>006</v>
      </c>
      <c r="AE10" s="119"/>
      <c r="AF10" s="119"/>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19">
        <f t="shared" si="1"/>
        <v>0</v>
      </c>
      <c r="AP10" s="119">
        <f t="shared" si="1"/>
        <v>0</v>
      </c>
      <c r="AQ10" s="119">
        <f t="shared" si="1"/>
        <v>0</v>
      </c>
      <c r="AR10" s="119">
        <f t="shared" si="1"/>
        <v>0</v>
      </c>
      <c r="AS10" s="119">
        <f t="shared" si="1"/>
        <v>0</v>
      </c>
      <c r="AT10" s="119">
        <f t="shared" si="1"/>
        <v>0</v>
      </c>
    </row>
    <row r="11" ht="21.75" customHeight="1">
      <c r="A11" s="135">
        <v>7060.0</v>
      </c>
      <c r="B11" s="147" t="s">
        <v>325</v>
      </c>
      <c r="C11" s="145"/>
      <c r="D11" s="145"/>
      <c r="E11" s="145"/>
      <c r="F11" s="145"/>
      <c r="G11" s="145"/>
      <c r="H11" s="145"/>
      <c r="I11" s="145">
        <v>400.0</v>
      </c>
      <c r="J11" s="145"/>
      <c r="K11" s="145"/>
      <c r="L11" s="145"/>
      <c r="M11" s="145"/>
      <c r="N11" s="145"/>
      <c r="O11" s="132">
        <f t="shared" si="2"/>
        <v>400</v>
      </c>
      <c r="P11" s="119"/>
      <c r="Q11" s="119"/>
      <c r="R11" s="119"/>
      <c r="S11" s="119"/>
      <c r="T11" s="119"/>
      <c r="U11" s="119"/>
      <c r="V11" s="119"/>
      <c r="W11" s="119"/>
      <c r="X11" s="119"/>
      <c r="Y11" s="119"/>
      <c r="Z11" s="119"/>
      <c r="AA11" s="119" t="s">
        <v>143</v>
      </c>
      <c r="AB11" s="119" t="str">
        <f t="shared" si="3"/>
        <v>7060-000000</v>
      </c>
      <c r="AC11" s="119">
        <v>951.0</v>
      </c>
      <c r="AD11" s="119" t="str">
        <f t="shared" si="4"/>
        <v>006</v>
      </c>
      <c r="AE11" s="119"/>
      <c r="AF11" s="119"/>
      <c r="AG11" s="119">
        <v>110.0</v>
      </c>
      <c r="AH11" s="119" t="str">
        <f>Summary!$B$2</f>
        <v>USD</v>
      </c>
      <c r="AI11" s="119">
        <f t="shared" ref="AI11:AT11" si="5">IF(C11="",0,C11)</f>
        <v>0</v>
      </c>
      <c r="AJ11" s="119">
        <f t="shared" si="5"/>
        <v>0</v>
      </c>
      <c r="AK11" s="119">
        <f t="shared" si="5"/>
        <v>0</v>
      </c>
      <c r="AL11" s="119">
        <f t="shared" si="5"/>
        <v>0</v>
      </c>
      <c r="AM11" s="119">
        <f t="shared" si="5"/>
        <v>0</v>
      </c>
      <c r="AN11" s="119">
        <f t="shared" si="5"/>
        <v>0</v>
      </c>
      <c r="AO11" s="129">
        <f t="shared" si="5"/>
        <v>400</v>
      </c>
      <c r="AP11" s="119">
        <f t="shared" si="5"/>
        <v>0</v>
      </c>
      <c r="AQ11" s="119">
        <f t="shared" si="5"/>
        <v>0</v>
      </c>
      <c r="AR11" s="119">
        <f t="shared" si="5"/>
        <v>0</v>
      </c>
      <c r="AS11" s="119">
        <f t="shared" si="5"/>
        <v>0</v>
      </c>
      <c r="AT11" s="119">
        <f t="shared" si="5"/>
        <v>0</v>
      </c>
    </row>
    <row r="12" ht="21.75" customHeight="1">
      <c r="A12" s="135">
        <v>7062.0</v>
      </c>
      <c r="B12" s="147" t="s">
        <v>326</v>
      </c>
      <c r="C12" s="145"/>
      <c r="D12" s="145"/>
      <c r="E12" s="145"/>
      <c r="F12" s="145"/>
      <c r="G12" s="145"/>
      <c r="H12" s="145"/>
      <c r="I12" s="145"/>
      <c r="J12" s="145"/>
      <c r="K12" s="145"/>
      <c r="L12" s="145"/>
      <c r="M12" s="145"/>
      <c r="N12" s="145"/>
      <c r="O12" s="132">
        <f t="shared" si="2"/>
        <v>0</v>
      </c>
      <c r="P12" s="119"/>
      <c r="Q12" s="119"/>
      <c r="R12" s="119"/>
      <c r="S12" s="119"/>
      <c r="T12" s="119"/>
      <c r="U12" s="119"/>
      <c r="V12" s="119"/>
      <c r="W12" s="119"/>
      <c r="X12" s="119"/>
      <c r="Y12" s="119"/>
      <c r="Z12" s="119"/>
      <c r="AA12" s="119" t="s">
        <v>143</v>
      </c>
      <c r="AB12" s="119" t="str">
        <f t="shared" si="3"/>
        <v>7062-000000</v>
      </c>
      <c r="AC12" s="119">
        <v>951.0</v>
      </c>
      <c r="AD12" s="119" t="str">
        <f t="shared" si="4"/>
        <v>006</v>
      </c>
      <c r="AE12" s="119"/>
      <c r="AF12" s="119"/>
      <c r="AG12" s="119">
        <v>110.0</v>
      </c>
      <c r="AH12" s="119" t="str">
        <f>Summary!$B$2</f>
        <v>USD</v>
      </c>
      <c r="AI12" s="119">
        <f t="shared" ref="AI12:AT12" si="6">IF(C12="",0,C12)</f>
        <v>0</v>
      </c>
      <c r="AJ12" s="119">
        <f t="shared" si="6"/>
        <v>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row>
    <row r="13" ht="21.75" customHeight="1">
      <c r="A13" s="135">
        <v>7064.0</v>
      </c>
      <c r="B13" s="147" t="s">
        <v>327</v>
      </c>
      <c r="C13" s="145"/>
      <c r="D13" s="145"/>
      <c r="E13" s="145"/>
      <c r="F13" s="145"/>
      <c r="G13" s="145"/>
      <c r="H13" s="145"/>
      <c r="I13" s="145"/>
      <c r="J13" s="145"/>
      <c r="K13" s="145"/>
      <c r="L13" s="145"/>
      <c r="M13" s="145"/>
      <c r="N13" s="145"/>
      <c r="O13" s="132">
        <f t="shared" si="2"/>
        <v>0</v>
      </c>
      <c r="P13" s="119"/>
      <c r="Q13" s="119"/>
      <c r="R13" s="119"/>
      <c r="S13" s="119"/>
      <c r="T13" s="119"/>
      <c r="U13" s="119"/>
      <c r="V13" s="119"/>
      <c r="W13" s="119"/>
      <c r="X13" s="119"/>
      <c r="Y13" s="119"/>
      <c r="Z13" s="119"/>
      <c r="AA13" s="119" t="s">
        <v>143</v>
      </c>
      <c r="AB13" s="119" t="str">
        <f t="shared" si="3"/>
        <v>7064-000000</v>
      </c>
      <c r="AC13" s="119">
        <v>951.0</v>
      </c>
      <c r="AD13" s="119" t="str">
        <f t="shared" si="4"/>
        <v>006</v>
      </c>
      <c r="AE13" s="119"/>
      <c r="AF13" s="119"/>
      <c r="AG13" s="119">
        <v>110.0</v>
      </c>
      <c r="AH13" s="119" t="str">
        <f>Summary!$B$2</f>
        <v>USD</v>
      </c>
      <c r="AI13" s="119">
        <f t="shared" ref="AI13:AT13" si="7">IF(C13="",0,C13)</f>
        <v>0</v>
      </c>
      <c r="AJ13" s="119">
        <f t="shared" si="7"/>
        <v>0</v>
      </c>
      <c r="AK13" s="119">
        <f t="shared" si="7"/>
        <v>0</v>
      </c>
      <c r="AL13" s="119">
        <f t="shared" si="7"/>
        <v>0</v>
      </c>
      <c r="AM13" s="119">
        <f t="shared" si="7"/>
        <v>0</v>
      </c>
      <c r="AN13" s="119">
        <f t="shared" si="7"/>
        <v>0</v>
      </c>
      <c r="AO13" s="119">
        <f t="shared" si="7"/>
        <v>0</v>
      </c>
      <c r="AP13" s="119">
        <f t="shared" si="7"/>
        <v>0</v>
      </c>
      <c r="AQ13" s="119">
        <f t="shared" si="7"/>
        <v>0</v>
      </c>
      <c r="AR13" s="119">
        <f t="shared" si="7"/>
        <v>0</v>
      </c>
      <c r="AS13" s="119">
        <f t="shared" si="7"/>
        <v>0</v>
      </c>
      <c r="AT13" s="119">
        <f t="shared" si="7"/>
        <v>0</v>
      </c>
    </row>
    <row r="14" ht="21.75" customHeight="1">
      <c r="A14" s="135">
        <v>7066.0</v>
      </c>
      <c r="B14" s="147" t="s">
        <v>328</v>
      </c>
      <c r="C14" s="145"/>
      <c r="D14" s="145"/>
      <c r="E14" s="145"/>
      <c r="F14" s="145"/>
      <c r="G14" s="145"/>
      <c r="H14" s="145"/>
      <c r="I14" s="145"/>
      <c r="J14" s="145"/>
      <c r="K14" s="145"/>
      <c r="L14" s="145"/>
      <c r="M14" s="145"/>
      <c r="N14" s="145"/>
      <c r="O14" s="132">
        <f t="shared" si="2"/>
        <v>0</v>
      </c>
      <c r="P14" s="119"/>
      <c r="Q14" s="119"/>
      <c r="R14" s="119"/>
      <c r="S14" s="119"/>
      <c r="T14" s="119"/>
      <c r="U14" s="119"/>
      <c r="V14" s="119"/>
      <c r="W14" s="119"/>
      <c r="X14" s="119"/>
      <c r="Y14" s="119"/>
      <c r="Z14" s="119"/>
      <c r="AA14" s="119" t="s">
        <v>143</v>
      </c>
      <c r="AB14" s="119" t="str">
        <f t="shared" si="3"/>
        <v>7066-000000</v>
      </c>
      <c r="AC14" s="119">
        <v>951.0</v>
      </c>
      <c r="AD14" s="119" t="str">
        <f t="shared" si="4"/>
        <v>006</v>
      </c>
      <c r="AE14" s="119"/>
      <c r="AF14" s="119"/>
      <c r="AG14" s="119">
        <v>110.0</v>
      </c>
      <c r="AH14" s="119" t="str">
        <f>Summary!$B$2</f>
        <v>USD</v>
      </c>
      <c r="AI14" s="119">
        <f t="shared" ref="AI14:AT14" si="8">IF(C14="",0,C14)</f>
        <v>0</v>
      </c>
      <c r="AJ14" s="119">
        <f t="shared" si="8"/>
        <v>0</v>
      </c>
      <c r="AK14" s="119">
        <f t="shared" si="8"/>
        <v>0</v>
      </c>
      <c r="AL14" s="119">
        <f t="shared" si="8"/>
        <v>0</v>
      </c>
      <c r="AM14" s="119">
        <f t="shared" si="8"/>
        <v>0</v>
      </c>
      <c r="AN14" s="119">
        <f t="shared" si="8"/>
        <v>0</v>
      </c>
      <c r="AO14" s="119">
        <f t="shared" si="8"/>
        <v>0</v>
      </c>
      <c r="AP14" s="119">
        <f t="shared" si="8"/>
        <v>0</v>
      </c>
      <c r="AQ14" s="119">
        <f t="shared" si="8"/>
        <v>0</v>
      </c>
      <c r="AR14" s="119">
        <f t="shared" si="8"/>
        <v>0</v>
      </c>
      <c r="AS14" s="119">
        <f t="shared" si="8"/>
        <v>0</v>
      </c>
      <c r="AT14" s="119">
        <f t="shared" si="8"/>
        <v>0</v>
      </c>
    </row>
    <row r="15" ht="21.75" customHeight="1">
      <c r="A15" s="135">
        <v>7068.0</v>
      </c>
      <c r="B15" s="147" t="s">
        <v>329</v>
      </c>
      <c r="C15" s="145"/>
      <c r="D15" s="145"/>
      <c r="E15" s="145"/>
      <c r="F15" s="145"/>
      <c r="G15" s="145"/>
      <c r="H15" s="145"/>
      <c r="I15" s="145"/>
      <c r="J15" s="145"/>
      <c r="K15" s="145"/>
      <c r="L15" s="145"/>
      <c r="M15" s="145"/>
      <c r="N15" s="145"/>
      <c r="O15" s="132">
        <f t="shared" si="2"/>
        <v>0</v>
      </c>
      <c r="P15" s="119"/>
      <c r="Q15" s="119"/>
      <c r="R15" s="119"/>
      <c r="S15" s="119"/>
      <c r="T15" s="119"/>
      <c r="U15" s="119"/>
      <c r="V15" s="119"/>
      <c r="W15" s="119"/>
      <c r="X15" s="119"/>
      <c r="Y15" s="119"/>
      <c r="Z15" s="119"/>
      <c r="AA15" s="119" t="s">
        <v>143</v>
      </c>
      <c r="AB15" s="119" t="str">
        <f t="shared" si="3"/>
        <v>7068-000000</v>
      </c>
      <c r="AC15" s="119">
        <v>951.0</v>
      </c>
      <c r="AD15" s="119" t="str">
        <f t="shared" si="4"/>
        <v>006</v>
      </c>
      <c r="AE15" s="119"/>
      <c r="AF15" s="119"/>
      <c r="AG15" s="119">
        <v>110.0</v>
      </c>
      <c r="AH15" s="119" t="str">
        <f>Summary!$B$2</f>
        <v>USD</v>
      </c>
      <c r="AI15" s="119">
        <f t="shared" ref="AI15:AT15" si="9">IF(C15="",0,C15)</f>
        <v>0</v>
      </c>
      <c r="AJ15" s="119">
        <f t="shared" si="9"/>
        <v>0</v>
      </c>
      <c r="AK15" s="119">
        <f t="shared" si="9"/>
        <v>0</v>
      </c>
      <c r="AL15" s="119">
        <f t="shared" si="9"/>
        <v>0</v>
      </c>
      <c r="AM15" s="119">
        <f t="shared" si="9"/>
        <v>0</v>
      </c>
      <c r="AN15" s="119">
        <f t="shared" si="9"/>
        <v>0</v>
      </c>
      <c r="AO15" s="119">
        <f t="shared" si="9"/>
        <v>0</v>
      </c>
      <c r="AP15" s="119">
        <f t="shared" si="9"/>
        <v>0</v>
      </c>
      <c r="AQ15" s="119">
        <f t="shared" si="9"/>
        <v>0</v>
      </c>
      <c r="AR15" s="119">
        <f t="shared" si="9"/>
        <v>0</v>
      </c>
      <c r="AS15" s="119">
        <f t="shared" si="9"/>
        <v>0</v>
      </c>
      <c r="AT15" s="119">
        <f t="shared" si="9"/>
        <v>0</v>
      </c>
    </row>
    <row r="16" ht="21.75" customHeight="1">
      <c r="A16" s="150" t="s">
        <v>300</v>
      </c>
      <c r="B16" s="151"/>
      <c r="C16" s="154">
        <f t="shared" ref="C16:O16" si="10">SUM(C10:C15)</f>
        <v>0</v>
      </c>
      <c r="D16" s="154">
        <f t="shared" si="10"/>
        <v>0</v>
      </c>
      <c r="E16" s="154">
        <f t="shared" si="10"/>
        <v>0</v>
      </c>
      <c r="F16" s="154">
        <f t="shared" si="10"/>
        <v>0</v>
      </c>
      <c r="G16" s="154">
        <f t="shared" si="10"/>
        <v>0</v>
      </c>
      <c r="H16" s="154">
        <f t="shared" si="10"/>
        <v>0</v>
      </c>
      <c r="I16" s="154">
        <f t="shared" si="10"/>
        <v>400</v>
      </c>
      <c r="J16" s="154">
        <f t="shared" si="10"/>
        <v>0</v>
      </c>
      <c r="K16" s="154">
        <f t="shared" si="10"/>
        <v>0</v>
      </c>
      <c r="L16" s="154">
        <f t="shared" si="10"/>
        <v>0</v>
      </c>
      <c r="M16" s="154">
        <f t="shared" si="10"/>
        <v>0</v>
      </c>
      <c r="N16" s="154">
        <f t="shared" si="10"/>
        <v>0</v>
      </c>
      <c r="O16" s="154">
        <f t="shared" si="10"/>
        <v>400</v>
      </c>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row>
    <row r="17" ht="21.75" customHeight="1">
      <c r="A17" s="130"/>
      <c r="B17" s="151"/>
      <c r="C17" s="132"/>
      <c r="D17" s="132"/>
      <c r="E17" s="132"/>
      <c r="F17" s="132"/>
      <c r="G17" s="132"/>
      <c r="H17" s="132"/>
      <c r="I17" s="132"/>
      <c r="J17" s="132"/>
      <c r="K17" s="132"/>
      <c r="L17" s="132"/>
      <c r="M17" s="132"/>
      <c r="N17" s="132"/>
      <c r="O17" s="132"/>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ht="21.75" customHeight="1">
      <c r="A18" s="150" t="s">
        <v>83</v>
      </c>
      <c r="B18" s="151"/>
      <c r="C18" s="132"/>
      <c r="D18" s="132"/>
      <c r="E18" s="132"/>
      <c r="F18" s="132"/>
      <c r="G18" s="132"/>
      <c r="H18" s="132"/>
      <c r="I18" s="132"/>
      <c r="J18" s="132"/>
      <c r="K18" s="132"/>
      <c r="L18" s="132"/>
      <c r="M18" s="132"/>
      <c r="N18" s="132"/>
      <c r="O18" s="132"/>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ht="21.75" customHeight="1">
      <c r="A19" s="135">
        <v>7056.0</v>
      </c>
      <c r="B19" s="147" t="s">
        <v>324</v>
      </c>
      <c r="C19" s="145"/>
      <c r="D19" s="145"/>
      <c r="E19" s="145"/>
      <c r="F19" s="145"/>
      <c r="G19" s="145"/>
      <c r="H19" s="145"/>
      <c r="I19" s="145"/>
      <c r="J19" s="145"/>
      <c r="K19" s="145"/>
      <c r="L19" s="145"/>
      <c r="M19" s="145"/>
      <c r="N19" s="145"/>
      <c r="O19" s="132">
        <f t="shared" ref="O19:O24" si="12">SUM(C19:N19)</f>
        <v>0</v>
      </c>
      <c r="P19" s="119"/>
      <c r="Q19" s="119"/>
      <c r="R19" s="119"/>
      <c r="S19" s="119"/>
      <c r="T19" s="119"/>
      <c r="U19" s="119"/>
      <c r="V19" s="119"/>
      <c r="W19" s="119"/>
      <c r="X19" s="119"/>
      <c r="Y19" s="119"/>
      <c r="Z19" s="119"/>
      <c r="AA19" s="119" t="s">
        <v>143</v>
      </c>
      <c r="AB19" s="119" t="str">
        <f t="shared" ref="AB19:AB24" si="13">IF(A19="","",A19&amp;"-000000")</f>
        <v>7056-000000</v>
      </c>
      <c r="AC19" s="119">
        <v>952.0</v>
      </c>
      <c r="AD19" s="119" t="str">
        <f t="shared" ref="AD19:AD24" si="14">IF(LEN($O$1)=3,$O$1,IF(LEN($O$1)=2,0&amp;$O$1,IF(LEN($O$1)=1,0&amp;0&amp;$O$1,"ERROR")))</f>
        <v>006</v>
      </c>
      <c r="AE19" s="119"/>
      <c r="AF19" s="119"/>
      <c r="AG19" s="119">
        <v>110.0</v>
      </c>
      <c r="AH19" s="119" t="str">
        <f>Summary!$B$2</f>
        <v>USD</v>
      </c>
      <c r="AI19" s="119">
        <f t="shared" ref="AI19:AT19" si="11">IF(C19="",0,C19)</f>
        <v>0</v>
      </c>
      <c r="AJ19" s="119">
        <f t="shared" si="11"/>
        <v>0</v>
      </c>
      <c r="AK19" s="119">
        <f t="shared" si="11"/>
        <v>0</v>
      </c>
      <c r="AL19" s="119">
        <f t="shared" si="11"/>
        <v>0</v>
      </c>
      <c r="AM19" s="119">
        <f t="shared" si="11"/>
        <v>0</v>
      </c>
      <c r="AN19" s="119">
        <f t="shared" si="11"/>
        <v>0</v>
      </c>
      <c r="AO19" s="119">
        <f t="shared" si="11"/>
        <v>0</v>
      </c>
      <c r="AP19" s="119">
        <f t="shared" si="11"/>
        <v>0</v>
      </c>
      <c r="AQ19" s="119">
        <f t="shared" si="11"/>
        <v>0</v>
      </c>
      <c r="AR19" s="119">
        <f t="shared" si="11"/>
        <v>0</v>
      </c>
      <c r="AS19" s="119">
        <f t="shared" si="11"/>
        <v>0</v>
      </c>
      <c r="AT19" s="119">
        <f t="shared" si="11"/>
        <v>0</v>
      </c>
    </row>
    <row r="20" ht="21.75" customHeight="1">
      <c r="A20" s="135">
        <v>7060.0</v>
      </c>
      <c r="B20" s="147" t="s">
        <v>325</v>
      </c>
      <c r="C20" s="145"/>
      <c r="D20" s="145"/>
      <c r="E20" s="145"/>
      <c r="F20" s="145"/>
      <c r="G20" s="145"/>
      <c r="H20" s="145"/>
      <c r="I20" s="145">
        <v>400.0</v>
      </c>
      <c r="J20" s="145"/>
      <c r="K20" s="145"/>
      <c r="L20" s="145"/>
      <c r="M20" s="145"/>
      <c r="N20" s="145"/>
      <c r="O20" s="132">
        <f t="shared" si="12"/>
        <v>400</v>
      </c>
      <c r="P20" s="119"/>
      <c r="Q20" s="119"/>
      <c r="R20" s="119"/>
      <c r="S20" s="119"/>
      <c r="T20" s="119"/>
      <c r="U20" s="119"/>
      <c r="V20" s="119"/>
      <c r="W20" s="119"/>
      <c r="X20" s="119"/>
      <c r="Y20" s="119"/>
      <c r="Z20" s="119"/>
      <c r="AA20" s="119" t="s">
        <v>143</v>
      </c>
      <c r="AB20" s="119" t="str">
        <f t="shared" si="13"/>
        <v>7060-000000</v>
      </c>
      <c r="AC20" s="119">
        <v>952.0</v>
      </c>
      <c r="AD20" s="119" t="str">
        <f t="shared" si="14"/>
        <v>006</v>
      </c>
      <c r="AE20" s="119"/>
      <c r="AF20" s="119"/>
      <c r="AG20" s="119">
        <v>110.0</v>
      </c>
      <c r="AH20" s="119" t="str">
        <f>Summary!$B$2</f>
        <v>USD</v>
      </c>
      <c r="AI20" s="119">
        <f t="shared" ref="AI20:AT20" si="15">IF(C20="",0,C20)</f>
        <v>0</v>
      </c>
      <c r="AJ20" s="119">
        <f t="shared" si="15"/>
        <v>0</v>
      </c>
      <c r="AK20" s="119">
        <f t="shared" si="15"/>
        <v>0</v>
      </c>
      <c r="AL20" s="119">
        <f t="shared" si="15"/>
        <v>0</v>
      </c>
      <c r="AM20" s="119">
        <f t="shared" si="15"/>
        <v>0</v>
      </c>
      <c r="AN20" s="119">
        <f t="shared" si="15"/>
        <v>0</v>
      </c>
      <c r="AO20" s="129">
        <f t="shared" si="15"/>
        <v>400</v>
      </c>
      <c r="AP20" s="119">
        <f t="shared" si="15"/>
        <v>0</v>
      </c>
      <c r="AQ20" s="119">
        <f t="shared" si="15"/>
        <v>0</v>
      </c>
      <c r="AR20" s="119">
        <f t="shared" si="15"/>
        <v>0</v>
      </c>
      <c r="AS20" s="119">
        <f t="shared" si="15"/>
        <v>0</v>
      </c>
      <c r="AT20" s="119">
        <f t="shared" si="15"/>
        <v>0</v>
      </c>
    </row>
    <row r="21" ht="21.75" customHeight="1">
      <c r="A21" s="135">
        <v>7062.0</v>
      </c>
      <c r="B21" s="147" t="s">
        <v>326</v>
      </c>
      <c r="C21" s="145"/>
      <c r="D21" s="145"/>
      <c r="E21" s="145"/>
      <c r="F21" s="145"/>
      <c r="G21" s="145"/>
      <c r="H21" s="145"/>
      <c r="I21" s="145"/>
      <c r="J21" s="145"/>
      <c r="K21" s="145"/>
      <c r="L21" s="145"/>
      <c r="M21" s="145"/>
      <c r="N21" s="145"/>
      <c r="O21" s="132">
        <f t="shared" si="12"/>
        <v>0</v>
      </c>
      <c r="P21" s="119"/>
      <c r="Q21" s="119"/>
      <c r="R21" s="119"/>
      <c r="S21" s="119"/>
      <c r="T21" s="119"/>
      <c r="U21" s="119"/>
      <c r="V21" s="119"/>
      <c r="W21" s="119"/>
      <c r="X21" s="119"/>
      <c r="Y21" s="119"/>
      <c r="Z21" s="119"/>
      <c r="AA21" s="119" t="s">
        <v>143</v>
      </c>
      <c r="AB21" s="119" t="str">
        <f t="shared" si="13"/>
        <v>7062-000000</v>
      </c>
      <c r="AC21" s="119">
        <v>952.0</v>
      </c>
      <c r="AD21" s="119" t="str">
        <f t="shared" si="14"/>
        <v>006</v>
      </c>
      <c r="AE21" s="119"/>
      <c r="AF21" s="119"/>
      <c r="AG21" s="119">
        <v>110.0</v>
      </c>
      <c r="AH21" s="119" t="str">
        <f>Summary!$B$2</f>
        <v>USD</v>
      </c>
      <c r="AI21" s="119">
        <f t="shared" ref="AI21:AT21" si="16">IF(C21="",0,C21)</f>
        <v>0</v>
      </c>
      <c r="AJ21" s="119">
        <f t="shared" si="16"/>
        <v>0</v>
      </c>
      <c r="AK21" s="119">
        <f t="shared" si="16"/>
        <v>0</v>
      </c>
      <c r="AL21" s="119">
        <f t="shared" si="16"/>
        <v>0</v>
      </c>
      <c r="AM21" s="119">
        <f t="shared" si="16"/>
        <v>0</v>
      </c>
      <c r="AN21" s="119">
        <f t="shared" si="16"/>
        <v>0</v>
      </c>
      <c r="AO21" s="119">
        <f t="shared" si="16"/>
        <v>0</v>
      </c>
      <c r="AP21" s="119">
        <f t="shared" si="16"/>
        <v>0</v>
      </c>
      <c r="AQ21" s="119">
        <f t="shared" si="16"/>
        <v>0</v>
      </c>
      <c r="AR21" s="119">
        <f t="shared" si="16"/>
        <v>0</v>
      </c>
      <c r="AS21" s="119">
        <f t="shared" si="16"/>
        <v>0</v>
      </c>
      <c r="AT21" s="119">
        <f t="shared" si="16"/>
        <v>0</v>
      </c>
    </row>
    <row r="22" ht="21.75" customHeight="1">
      <c r="A22" s="135">
        <v>7064.0</v>
      </c>
      <c r="B22" s="147" t="s">
        <v>327</v>
      </c>
      <c r="C22" s="145"/>
      <c r="D22" s="145"/>
      <c r="E22" s="145"/>
      <c r="F22" s="145"/>
      <c r="G22" s="145"/>
      <c r="H22" s="145"/>
      <c r="I22" s="145"/>
      <c r="J22" s="145"/>
      <c r="K22" s="145"/>
      <c r="L22" s="145"/>
      <c r="M22" s="145"/>
      <c r="N22" s="145"/>
      <c r="O22" s="132">
        <f t="shared" si="12"/>
        <v>0</v>
      </c>
      <c r="P22" s="119"/>
      <c r="Q22" s="119"/>
      <c r="R22" s="119"/>
      <c r="S22" s="119"/>
      <c r="T22" s="119"/>
      <c r="U22" s="119"/>
      <c r="V22" s="119"/>
      <c r="W22" s="119"/>
      <c r="X22" s="119"/>
      <c r="Y22" s="119"/>
      <c r="Z22" s="119"/>
      <c r="AA22" s="119" t="s">
        <v>143</v>
      </c>
      <c r="AB22" s="119" t="str">
        <f t="shared" si="13"/>
        <v>7064-000000</v>
      </c>
      <c r="AC22" s="119">
        <v>952.0</v>
      </c>
      <c r="AD22" s="119" t="str">
        <f t="shared" si="14"/>
        <v>006</v>
      </c>
      <c r="AE22" s="119"/>
      <c r="AF22" s="119"/>
      <c r="AG22" s="119">
        <v>110.0</v>
      </c>
      <c r="AH22" s="119" t="str">
        <f>Summary!$B$2</f>
        <v>USD</v>
      </c>
      <c r="AI22" s="119">
        <f t="shared" ref="AI22:AT22" si="17">IF(C22="",0,C22)</f>
        <v>0</v>
      </c>
      <c r="AJ22" s="119">
        <f t="shared" si="17"/>
        <v>0</v>
      </c>
      <c r="AK22" s="119">
        <f t="shared" si="17"/>
        <v>0</v>
      </c>
      <c r="AL22" s="119">
        <f t="shared" si="17"/>
        <v>0</v>
      </c>
      <c r="AM22" s="119">
        <f t="shared" si="17"/>
        <v>0</v>
      </c>
      <c r="AN22" s="119">
        <f t="shared" si="17"/>
        <v>0</v>
      </c>
      <c r="AO22" s="119">
        <f t="shared" si="17"/>
        <v>0</v>
      </c>
      <c r="AP22" s="119">
        <f t="shared" si="17"/>
        <v>0</v>
      </c>
      <c r="AQ22" s="119">
        <f t="shared" si="17"/>
        <v>0</v>
      </c>
      <c r="AR22" s="119">
        <f t="shared" si="17"/>
        <v>0</v>
      </c>
      <c r="AS22" s="119">
        <f t="shared" si="17"/>
        <v>0</v>
      </c>
      <c r="AT22" s="119">
        <f t="shared" si="17"/>
        <v>0</v>
      </c>
    </row>
    <row r="23" ht="21.75" customHeight="1">
      <c r="A23" s="135">
        <v>7066.0</v>
      </c>
      <c r="B23" s="147" t="s">
        <v>328</v>
      </c>
      <c r="C23" s="145"/>
      <c r="D23" s="145"/>
      <c r="E23" s="145"/>
      <c r="F23" s="145"/>
      <c r="G23" s="145"/>
      <c r="H23" s="145"/>
      <c r="I23" s="145"/>
      <c r="J23" s="145"/>
      <c r="K23" s="145"/>
      <c r="L23" s="145"/>
      <c r="M23" s="145"/>
      <c r="N23" s="145"/>
      <c r="O23" s="132">
        <f t="shared" si="12"/>
        <v>0</v>
      </c>
      <c r="P23" s="119"/>
      <c r="Q23" s="119"/>
      <c r="R23" s="119"/>
      <c r="S23" s="119"/>
      <c r="T23" s="119"/>
      <c r="U23" s="119"/>
      <c r="V23" s="119"/>
      <c r="W23" s="119"/>
      <c r="X23" s="119"/>
      <c r="Y23" s="119"/>
      <c r="Z23" s="119"/>
      <c r="AA23" s="119" t="s">
        <v>143</v>
      </c>
      <c r="AB23" s="119" t="str">
        <f t="shared" si="13"/>
        <v>7066-000000</v>
      </c>
      <c r="AC23" s="119">
        <v>952.0</v>
      </c>
      <c r="AD23" s="119" t="str">
        <f t="shared" si="14"/>
        <v>006</v>
      </c>
      <c r="AE23" s="119"/>
      <c r="AF23" s="119"/>
      <c r="AG23" s="119">
        <v>110.0</v>
      </c>
      <c r="AH23" s="119" t="str">
        <f>Summary!$B$2</f>
        <v>USD</v>
      </c>
      <c r="AI23" s="119">
        <f t="shared" ref="AI23:AT23" si="18">IF(C23="",0,C23)</f>
        <v>0</v>
      </c>
      <c r="AJ23" s="119">
        <f t="shared" si="18"/>
        <v>0</v>
      </c>
      <c r="AK23" s="119">
        <f t="shared" si="18"/>
        <v>0</v>
      </c>
      <c r="AL23" s="119">
        <f t="shared" si="18"/>
        <v>0</v>
      </c>
      <c r="AM23" s="119">
        <f t="shared" si="18"/>
        <v>0</v>
      </c>
      <c r="AN23" s="119">
        <f t="shared" si="18"/>
        <v>0</v>
      </c>
      <c r="AO23" s="119">
        <f t="shared" si="18"/>
        <v>0</v>
      </c>
      <c r="AP23" s="119">
        <f t="shared" si="18"/>
        <v>0</v>
      </c>
      <c r="AQ23" s="119">
        <f t="shared" si="18"/>
        <v>0</v>
      </c>
      <c r="AR23" s="119">
        <f t="shared" si="18"/>
        <v>0</v>
      </c>
      <c r="AS23" s="119">
        <f t="shared" si="18"/>
        <v>0</v>
      </c>
      <c r="AT23" s="119">
        <f t="shared" si="18"/>
        <v>0</v>
      </c>
    </row>
    <row r="24" ht="21.75" customHeight="1">
      <c r="A24" s="135">
        <v>7068.0</v>
      </c>
      <c r="B24" s="147" t="s">
        <v>329</v>
      </c>
      <c r="C24" s="145"/>
      <c r="D24" s="145"/>
      <c r="E24" s="145"/>
      <c r="F24" s="145"/>
      <c r="G24" s="145"/>
      <c r="H24" s="145"/>
      <c r="I24" s="145"/>
      <c r="J24" s="145"/>
      <c r="K24" s="145"/>
      <c r="L24" s="145"/>
      <c r="M24" s="145"/>
      <c r="N24" s="145"/>
      <c r="O24" s="132">
        <f t="shared" si="12"/>
        <v>0</v>
      </c>
      <c r="P24" s="119"/>
      <c r="Q24" s="119"/>
      <c r="R24" s="119"/>
      <c r="S24" s="119"/>
      <c r="T24" s="119"/>
      <c r="U24" s="119"/>
      <c r="V24" s="119"/>
      <c r="W24" s="119"/>
      <c r="X24" s="119"/>
      <c r="Y24" s="119"/>
      <c r="Z24" s="119"/>
      <c r="AA24" s="119" t="s">
        <v>143</v>
      </c>
      <c r="AB24" s="119" t="str">
        <f t="shared" si="13"/>
        <v>7068-000000</v>
      </c>
      <c r="AC24" s="119">
        <v>952.0</v>
      </c>
      <c r="AD24" s="119" t="str">
        <f t="shared" si="14"/>
        <v>006</v>
      </c>
      <c r="AE24" s="119"/>
      <c r="AF24" s="119"/>
      <c r="AG24" s="119">
        <v>110.0</v>
      </c>
      <c r="AH24" s="119" t="str">
        <f>Summary!$B$2</f>
        <v>USD</v>
      </c>
      <c r="AI24" s="119">
        <f t="shared" ref="AI24:AT24" si="19">IF(C24="",0,C24)</f>
        <v>0</v>
      </c>
      <c r="AJ24" s="119">
        <f t="shared" si="19"/>
        <v>0</v>
      </c>
      <c r="AK24" s="119">
        <f t="shared" si="19"/>
        <v>0</v>
      </c>
      <c r="AL24" s="119">
        <f t="shared" si="19"/>
        <v>0</v>
      </c>
      <c r="AM24" s="119">
        <f t="shared" si="19"/>
        <v>0</v>
      </c>
      <c r="AN24" s="119">
        <f t="shared" si="19"/>
        <v>0</v>
      </c>
      <c r="AO24" s="119">
        <f t="shared" si="19"/>
        <v>0</v>
      </c>
      <c r="AP24" s="119">
        <f t="shared" si="19"/>
        <v>0</v>
      </c>
      <c r="AQ24" s="119">
        <f t="shared" si="19"/>
        <v>0</v>
      </c>
      <c r="AR24" s="119">
        <f t="shared" si="19"/>
        <v>0</v>
      </c>
      <c r="AS24" s="119">
        <f t="shared" si="19"/>
        <v>0</v>
      </c>
      <c r="AT24" s="119">
        <f t="shared" si="19"/>
        <v>0</v>
      </c>
    </row>
    <row r="25" ht="21.75" customHeight="1">
      <c r="A25" s="150" t="s">
        <v>301</v>
      </c>
      <c r="B25" s="147"/>
      <c r="C25" s="154">
        <f t="shared" ref="C25:O25" si="20">SUM(C19:C24)</f>
        <v>0</v>
      </c>
      <c r="D25" s="154">
        <f t="shared" si="20"/>
        <v>0</v>
      </c>
      <c r="E25" s="154">
        <f t="shared" si="20"/>
        <v>0</v>
      </c>
      <c r="F25" s="154">
        <f t="shared" si="20"/>
        <v>0</v>
      </c>
      <c r="G25" s="154">
        <f t="shared" si="20"/>
        <v>0</v>
      </c>
      <c r="H25" s="154">
        <f t="shared" si="20"/>
        <v>0</v>
      </c>
      <c r="I25" s="154">
        <f t="shared" si="20"/>
        <v>400</v>
      </c>
      <c r="J25" s="154">
        <f t="shared" si="20"/>
        <v>0</v>
      </c>
      <c r="K25" s="154">
        <f t="shared" si="20"/>
        <v>0</v>
      </c>
      <c r="L25" s="154">
        <f t="shared" si="20"/>
        <v>0</v>
      </c>
      <c r="M25" s="154">
        <f t="shared" si="20"/>
        <v>0</v>
      </c>
      <c r="N25" s="154">
        <f t="shared" si="20"/>
        <v>0</v>
      </c>
      <c r="O25" s="154">
        <f t="shared" si="20"/>
        <v>400</v>
      </c>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row>
    <row r="26" ht="21.75" customHeight="1">
      <c r="A26" s="135"/>
      <c r="B26" s="147"/>
      <c r="C26" s="132"/>
      <c r="D26" s="132"/>
      <c r="E26" s="132"/>
      <c r="F26" s="132"/>
      <c r="G26" s="132"/>
      <c r="H26" s="132"/>
      <c r="I26" s="132"/>
      <c r="J26" s="132"/>
      <c r="K26" s="132"/>
      <c r="L26" s="132"/>
      <c r="M26" s="132"/>
      <c r="N26" s="132"/>
      <c r="O26" s="132"/>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row>
    <row r="27" ht="21.75" customHeight="1">
      <c r="A27" s="150" t="s">
        <v>76</v>
      </c>
      <c r="B27" s="151"/>
      <c r="C27" s="132"/>
      <c r="D27" s="132"/>
      <c r="E27" s="132"/>
      <c r="F27" s="132"/>
      <c r="G27" s="132"/>
      <c r="H27" s="132"/>
      <c r="I27" s="132"/>
      <c r="J27" s="132"/>
      <c r="K27" s="132"/>
      <c r="L27" s="132"/>
      <c r="M27" s="132"/>
      <c r="N27" s="132"/>
      <c r="O27" s="132"/>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row>
    <row r="28" ht="21.75" customHeight="1">
      <c r="A28" s="135">
        <v>7056.0</v>
      </c>
      <c r="B28" s="147" t="s">
        <v>324</v>
      </c>
      <c r="C28" s="145"/>
      <c r="D28" s="145"/>
      <c r="E28" s="145"/>
      <c r="F28" s="145"/>
      <c r="G28" s="145"/>
      <c r="H28" s="145"/>
      <c r="I28" s="145"/>
      <c r="J28" s="145"/>
      <c r="K28" s="145"/>
      <c r="L28" s="145"/>
      <c r="M28" s="145"/>
      <c r="N28" s="145"/>
      <c r="O28" s="132">
        <f t="shared" ref="O28:O33" si="22">SUM(C28:N28)</f>
        <v>0</v>
      </c>
      <c r="P28" s="119"/>
      <c r="Q28" s="119"/>
      <c r="R28" s="119"/>
      <c r="S28" s="119"/>
      <c r="T28" s="119"/>
      <c r="U28" s="119"/>
      <c r="V28" s="119"/>
      <c r="W28" s="119"/>
      <c r="X28" s="119"/>
      <c r="Y28" s="119"/>
      <c r="Z28" s="119"/>
      <c r="AA28" s="119" t="s">
        <v>143</v>
      </c>
      <c r="AB28" s="119" t="str">
        <f t="shared" ref="AB28:AB33" si="23">IF(A28="","",A28&amp;"-000000")</f>
        <v>7056-000000</v>
      </c>
      <c r="AC28" s="119">
        <v>953.0</v>
      </c>
      <c r="AD28" s="119" t="str">
        <f t="shared" ref="AD28:AD33" si="24">IF(LEN($O$1)=3,$O$1,IF(LEN($O$1)=2,0&amp;$O$1,IF(LEN($O$1)=1,0&amp;0&amp;$O$1,"ERROR")))</f>
        <v>006</v>
      </c>
      <c r="AE28" s="119"/>
      <c r="AF28" s="119"/>
      <c r="AG28" s="119">
        <v>110.0</v>
      </c>
      <c r="AH28" s="119" t="str">
        <f>Summary!$B$2</f>
        <v>USD</v>
      </c>
      <c r="AI28" s="119">
        <f t="shared" ref="AI28:AT28" si="21">IF(C28="",0,C28)</f>
        <v>0</v>
      </c>
      <c r="AJ28" s="119">
        <f t="shared" si="21"/>
        <v>0</v>
      </c>
      <c r="AK28" s="119">
        <f t="shared" si="21"/>
        <v>0</v>
      </c>
      <c r="AL28" s="119">
        <f t="shared" si="21"/>
        <v>0</v>
      </c>
      <c r="AM28" s="119">
        <f t="shared" si="21"/>
        <v>0</v>
      </c>
      <c r="AN28" s="119">
        <f t="shared" si="21"/>
        <v>0</v>
      </c>
      <c r="AO28" s="119">
        <f t="shared" si="21"/>
        <v>0</v>
      </c>
      <c r="AP28" s="119">
        <f t="shared" si="21"/>
        <v>0</v>
      </c>
      <c r="AQ28" s="119">
        <f t="shared" si="21"/>
        <v>0</v>
      </c>
      <c r="AR28" s="119">
        <f t="shared" si="21"/>
        <v>0</v>
      </c>
      <c r="AS28" s="119">
        <f t="shared" si="21"/>
        <v>0</v>
      </c>
      <c r="AT28" s="119">
        <f t="shared" si="21"/>
        <v>0</v>
      </c>
    </row>
    <row r="29" ht="21.75" customHeight="1">
      <c r="A29" s="135">
        <v>7060.0</v>
      </c>
      <c r="B29" s="147" t="s">
        <v>325</v>
      </c>
      <c r="C29" s="145"/>
      <c r="D29" s="145"/>
      <c r="E29" s="145"/>
      <c r="F29" s="145"/>
      <c r="G29" s="145"/>
      <c r="H29" s="145"/>
      <c r="I29" s="145">
        <v>400.0</v>
      </c>
      <c r="J29" s="145"/>
      <c r="K29" s="145"/>
      <c r="L29" s="145"/>
      <c r="M29" s="145"/>
      <c r="N29" s="145"/>
      <c r="O29" s="132">
        <f t="shared" si="22"/>
        <v>400</v>
      </c>
      <c r="P29" s="119"/>
      <c r="Q29" s="119"/>
      <c r="R29" s="119"/>
      <c r="S29" s="119"/>
      <c r="T29" s="119"/>
      <c r="U29" s="119"/>
      <c r="V29" s="119"/>
      <c r="W29" s="119"/>
      <c r="X29" s="119"/>
      <c r="Y29" s="119"/>
      <c r="Z29" s="119"/>
      <c r="AA29" s="119" t="s">
        <v>143</v>
      </c>
      <c r="AB29" s="119" t="str">
        <f t="shared" si="23"/>
        <v>7060-000000</v>
      </c>
      <c r="AC29" s="119">
        <v>953.0</v>
      </c>
      <c r="AD29" s="119" t="str">
        <f t="shared" si="24"/>
        <v>006</v>
      </c>
      <c r="AE29" s="119"/>
      <c r="AF29" s="119"/>
      <c r="AG29" s="119">
        <v>110.0</v>
      </c>
      <c r="AH29" s="119" t="str">
        <f>Summary!$B$2</f>
        <v>USD</v>
      </c>
      <c r="AI29" s="119">
        <f t="shared" ref="AI29:AT29" si="25">IF(C29="",0,C29)</f>
        <v>0</v>
      </c>
      <c r="AJ29" s="119">
        <f t="shared" si="25"/>
        <v>0</v>
      </c>
      <c r="AK29" s="119">
        <f t="shared" si="25"/>
        <v>0</v>
      </c>
      <c r="AL29" s="119">
        <f t="shared" si="25"/>
        <v>0</v>
      </c>
      <c r="AM29" s="119">
        <f t="shared" si="25"/>
        <v>0</v>
      </c>
      <c r="AN29" s="119">
        <f t="shared" si="25"/>
        <v>0</v>
      </c>
      <c r="AO29" s="129">
        <f t="shared" si="25"/>
        <v>400</v>
      </c>
      <c r="AP29" s="119">
        <f t="shared" si="25"/>
        <v>0</v>
      </c>
      <c r="AQ29" s="119">
        <f t="shared" si="25"/>
        <v>0</v>
      </c>
      <c r="AR29" s="119">
        <f t="shared" si="25"/>
        <v>0</v>
      </c>
      <c r="AS29" s="119">
        <f t="shared" si="25"/>
        <v>0</v>
      </c>
      <c r="AT29" s="119">
        <f t="shared" si="25"/>
        <v>0</v>
      </c>
    </row>
    <row r="30" ht="21.75" customHeight="1">
      <c r="A30" s="135">
        <v>7062.0</v>
      </c>
      <c r="B30" s="147" t="s">
        <v>326</v>
      </c>
      <c r="C30" s="145"/>
      <c r="D30" s="145"/>
      <c r="E30" s="145"/>
      <c r="F30" s="145"/>
      <c r="G30" s="145"/>
      <c r="H30" s="145"/>
      <c r="I30" s="145"/>
      <c r="J30" s="145"/>
      <c r="K30" s="145"/>
      <c r="L30" s="145"/>
      <c r="M30" s="145"/>
      <c r="N30" s="145"/>
      <c r="O30" s="132">
        <f t="shared" si="22"/>
        <v>0</v>
      </c>
      <c r="P30" s="119"/>
      <c r="Q30" s="119"/>
      <c r="R30" s="119"/>
      <c r="S30" s="119"/>
      <c r="T30" s="119"/>
      <c r="U30" s="119"/>
      <c r="V30" s="119"/>
      <c r="W30" s="119"/>
      <c r="X30" s="119"/>
      <c r="Y30" s="119"/>
      <c r="Z30" s="119"/>
      <c r="AA30" s="119" t="s">
        <v>143</v>
      </c>
      <c r="AB30" s="119" t="str">
        <f t="shared" si="23"/>
        <v>7062-000000</v>
      </c>
      <c r="AC30" s="119">
        <v>953.0</v>
      </c>
      <c r="AD30" s="119" t="str">
        <f t="shared" si="24"/>
        <v>006</v>
      </c>
      <c r="AE30" s="119"/>
      <c r="AF30" s="119"/>
      <c r="AG30" s="119">
        <v>110.0</v>
      </c>
      <c r="AH30" s="119" t="str">
        <f>Summary!$B$2</f>
        <v>USD</v>
      </c>
      <c r="AI30" s="119">
        <f t="shared" ref="AI30:AT30" si="26">IF(C30="",0,C30)</f>
        <v>0</v>
      </c>
      <c r="AJ30" s="119">
        <f t="shared" si="26"/>
        <v>0</v>
      </c>
      <c r="AK30" s="119">
        <f t="shared" si="26"/>
        <v>0</v>
      </c>
      <c r="AL30" s="119">
        <f t="shared" si="26"/>
        <v>0</v>
      </c>
      <c r="AM30" s="119">
        <f t="shared" si="26"/>
        <v>0</v>
      </c>
      <c r="AN30" s="119">
        <f t="shared" si="26"/>
        <v>0</v>
      </c>
      <c r="AO30" s="119">
        <f t="shared" si="26"/>
        <v>0</v>
      </c>
      <c r="AP30" s="119">
        <f t="shared" si="26"/>
        <v>0</v>
      </c>
      <c r="AQ30" s="119">
        <f t="shared" si="26"/>
        <v>0</v>
      </c>
      <c r="AR30" s="119">
        <f t="shared" si="26"/>
        <v>0</v>
      </c>
      <c r="AS30" s="119">
        <f t="shared" si="26"/>
        <v>0</v>
      </c>
      <c r="AT30" s="119">
        <f t="shared" si="26"/>
        <v>0</v>
      </c>
    </row>
    <row r="31" ht="21.75" customHeight="1">
      <c r="A31" s="135">
        <v>7064.0</v>
      </c>
      <c r="B31" s="147" t="s">
        <v>327</v>
      </c>
      <c r="C31" s="145"/>
      <c r="D31" s="145"/>
      <c r="E31" s="145"/>
      <c r="F31" s="145"/>
      <c r="G31" s="145"/>
      <c r="H31" s="145"/>
      <c r="I31" s="145"/>
      <c r="J31" s="145"/>
      <c r="K31" s="145"/>
      <c r="L31" s="145"/>
      <c r="M31" s="145"/>
      <c r="N31" s="145"/>
      <c r="O31" s="132">
        <f t="shared" si="22"/>
        <v>0</v>
      </c>
      <c r="P31" s="119"/>
      <c r="Q31" s="119"/>
      <c r="R31" s="119"/>
      <c r="S31" s="119"/>
      <c r="T31" s="119"/>
      <c r="U31" s="119"/>
      <c r="V31" s="119"/>
      <c r="W31" s="119"/>
      <c r="X31" s="119"/>
      <c r="Y31" s="119"/>
      <c r="Z31" s="119"/>
      <c r="AA31" s="119" t="s">
        <v>143</v>
      </c>
      <c r="AB31" s="119" t="str">
        <f t="shared" si="23"/>
        <v>7064-000000</v>
      </c>
      <c r="AC31" s="119">
        <v>953.0</v>
      </c>
      <c r="AD31" s="119" t="str">
        <f t="shared" si="24"/>
        <v>006</v>
      </c>
      <c r="AE31" s="119"/>
      <c r="AF31" s="119"/>
      <c r="AG31" s="119">
        <v>110.0</v>
      </c>
      <c r="AH31" s="119" t="str">
        <f>Summary!$B$2</f>
        <v>USD</v>
      </c>
      <c r="AI31" s="119">
        <f t="shared" ref="AI31:AT31" si="27">IF(C31="",0,C31)</f>
        <v>0</v>
      </c>
      <c r="AJ31" s="119">
        <f t="shared" si="27"/>
        <v>0</v>
      </c>
      <c r="AK31" s="119">
        <f t="shared" si="27"/>
        <v>0</v>
      </c>
      <c r="AL31" s="119">
        <f t="shared" si="27"/>
        <v>0</v>
      </c>
      <c r="AM31" s="119">
        <f t="shared" si="27"/>
        <v>0</v>
      </c>
      <c r="AN31" s="119">
        <f t="shared" si="27"/>
        <v>0</v>
      </c>
      <c r="AO31" s="119">
        <f t="shared" si="27"/>
        <v>0</v>
      </c>
      <c r="AP31" s="119">
        <f t="shared" si="27"/>
        <v>0</v>
      </c>
      <c r="AQ31" s="119">
        <f t="shared" si="27"/>
        <v>0</v>
      </c>
      <c r="AR31" s="119">
        <f t="shared" si="27"/>
        <v>0</v>
      </c>
      <c r="AS31" s="119">
        <f t="shared" si="27"/>
        <v>0</v>
      </c>
      <c r="AT31" s="119">
        <f t="shared" si="27"/>
        <v>0</v>
      </c>
    </row>
    <row r="32" ht="21.75" customHeight="1">
      <c r="A32" s="135">
        <v>7066.0</v>
      </c>
      <c r="B32" s="147" t="s">
        <v>328</v>
      </c>
      <c r="C32" s="145"/>
      <c r="D32" s="145"/>
      <c r="E32" s="145"/>
      <c r="F32" s="145"/>
      <c r="G32" s="145"/>
      <c r="H32" s="145"/>
      <c r="I32" s="145"/>
      <c r="J32" s="145"/>
      <c r="K32" s="145"/>
      <c r="L32" s="145"/>
      <c r="M32" s="145"/>
      <c r="N32" s="145"/>
      <c r="O32" s="132">
        <f t="shared" si="22"/>
        <v>0</v>
      </c>
      <c r="P32" s="119"/>
      <c r="Q32" s="119"/>
      <c r="R32" s="119"/>
      <c r="S32" s="119"/>
      <c r="T32" s="119"/>
      <c r="U32" s="119"/>
      <c r="V32" s="119"/>
      <c r="W32" s="119"/>
      <c r="X32" s="119"/>
      <c r="Y32" s="119"/>
      <c r="Z32" s="119"/>
      <c r="AA32" s="119" t="s">
        <v>143</v>
      </c>
      <c r="AB32" s="119" t="str">
        <f t="shared" si="23"/>
        <v>7066-000000</v>
      </c>
      <c r="AC32" s="119">
        <v>953.0</v>
      </c>
      <c r="AD32" s="119" t="str">
        <f t="shared" si="24"/>
        <v>006</v>
      </c>
      <c r="AE32" s="119"/>
      <c r="AF32" s="119"/>
      <c r="AG32" s="119">
        <v>110.0</v>
      </c>
      <c r="AH32" s="119" t="str">
        <f>Summary!$B$2</f>
        <v>USD</v>
      </c>
      <c r="AI32" s="119">
        <f t="shared" ref="AI32:AT32" si="28">IF(C32="",0,C32)</f>
        <v>0</v>
      </c>
      <c r="AJ32" s="119">
        <f t="shared" si="28"/>
        <v>0</v>
      </c>
      <c r="AK32" s="119">
        <f t="shared" si="28"/>
        <v>0</v>
      </c>
      <c r="AL32" s="119">
        <f t="shared" si="28"/>
        <v>0</v>
      </c>
      <c r="AM32" s="119">
        <f t="shared" si="28"/>
        <v>0</v>
      </c>
      <c r="AN32" s="119">
        <f t="shared" si="28"/>
        <v>0</v>
      </c>
      <c r="AO32" s="119">
        <f t="shared" si="28"/>
        <v>0</v>
      </c>
      <c r="AP32" s="119">
        <f t="shared" si="28"/>
        <v>0</v>
      </c>
      <c r="AQ32" s="119">
        <f t="shared" si="28"/>
        <v>0</v>
      </c>
      <c r="AR32" s="119">
        <f t="shared" si="28"/>
        <v>0</v>
      </c>
      <c r="AS32" s="119">
        <f t="shared" si="28"/>
        <v>0</v>
      </c>
      <c r="AT32" s="119">
        <f t="shared" si="28"/>
        <v>0</v>
      </c>
    </row>
    <row r="33" ht="21.75" customHeight="1">
      <c r="A33" s="135">
        <v>7068.0</v>
      </c>
      <c r="B33" s="147" t="s">
        <v>329</v>
      </c>
      <c r="C33" s="145"/>
      <c r="D33" s="145"/>
      <c r="E33" s="145"/>
      <c r="F33" s="145"/>
      <c r="G33" s="145"/>
      <c r="H33" s="145"/>
      <c r="I33" s="145"/>
      <c r="J33" s="145"/>
      <c r="K33" s="145"/>
      <c r="L33" s="145"/>
      <c r="M33" s="145"/>
      <c r="N33" s="145"/>
      <c r="O33" s="132">
        <f t="shared" si="22"/>
        <v>0</v>
      </c>
      <c r="P33" s="119"/>
      <c r="Q33" s="119"/>
      <c r="R33" s="119"/>
      <c r="S33" s="119"/>
      <c r="T33" s="119"/>
      <c r="U33" s="119"/>
      <c r="V33" s="119"/>
      <c r="W33" s="119"/>
      <c r="X33" s="119"/>
      <c r="Y33" s="119"/>
      <c r="Z33" s="119"/>
      <c r="AA33" s="119" t="s">
        <v>143</v>
      </c>
      <c r="AB33" s="119" t="str">
        <f t="shared" si="23"/>
        <v>7068-000000</v>
      </c>
      <c r="AC33" s="119">
        <v>953.0</v>
      </c>
      <c r="AD33" s="119" t="str">
        <f t="shared" si="24"/>
        <v>006</v>
      </c>
      <c r="AE33" s="119"/>
      <c r="AF33" s="119"/>
      <c r="AG33" s="119">
        <v>110.0</v>
      </c>
      <c r="AH33" s="119" t="str">
        <f>Summary!$B$2</f>
        <v>USD</v>
      </c>
      <c r="AI33" s="119">
        <f t="shared" ref="AI33:AT33" si="29">IF(C33="",0,C33)</f>
        <v>0</v>
      </c>
      <c r="AJ33" s="119">
        <f t="shared" si="29"/>
        <v>0</v>
      </c>
      <c r="AK33" s="119">
        <f t="shared" si="29"/>
        <v>0</v>
      </c>
      <c r="AL33" s="119">
        <f t="shared" si="29"/>
        <v>0</v>
      </c>
      <c r="AM33" s="119">
        <f t="shared" si="29"/>
        <v>0</v>
      </c>
      <c r="AN33" s="119">
        <f t="shared" si="29"/>
        <v>0</v>
      </c>
      <c r="AO33" s="119">
        <f t="shared" si="29"/>
        <v>0</v>
      </c>
      <c r="AP33" s="119">
        <f t="shared" si="29"/>
        <v>0</v>
      </c>
      <c r="AQ33" s="119">
        <f t="shared" si="29"/>
        <v>0</v>
      </c>
      <c r="AR33" s="119">
        <f t="shared" si="29"/>
        <v>0</v>
      </c>
      <c r="AS33" s="119">
        <f t="shared" si="29"/>
        <v>0</v>
      </c>
      <c r="AT33" s="119">
        <f t="shared" si="29"/>
        <v>0</v>
      </c>
    </row>
    <row r="34" ht="21.75" customHeight="1">
      <c r="A34" s="150" t="s">
        <v>302</v>
      </c>
      <c r="B34" s="147"/>
      <c r="C34" s="154">
        <f t="shared" ref="C34:O34" si="30">SUM(C28:C33)</f>
        <v>0</v>
      </c>
      <c r="D34" s="154">
        <f t="shared" si="30"/>
        <v>0</v>
      </c>
      <c r="E34" s="154">
        <f t="shared" si="30"/>
        <v>0</v>
      </c>
      <c r="F34" s="154">
        <f t="shared" si="30"/>
        <v>0</v>
      </c>
      <c r="G34" s="154">
        <f t="shared" si="30"/>
        <v>0</v>
      </c>
      <c r="H34" s="154">
        <f t="shared" si="30"/>
        <v>0</v>
      </c>
      <c r="I34" s="154">
        <f t="shared" si="30"/>
        <v>400</v>
      </c>
      <c r="J34" s="154">
        <f t="shared" si="30"/>
        <v>0</v>
      </c>
      <c r="K34" s="154">
        <f t="shared" si="30"/>
        <v>0</v>
      </c>
      <c r="L34" s="154">
        <f t="shared" si="30"/>
        <v>0</v>
      </c>
      <c r="M34" s="154">
        <f t="shared" si="30"/>
        <v>0</v>
      </c>
      <c r="N34" s="154">
        <f t="shared" si="30"/>
        <v>0</v>
      </c>
      <c r="O34" s="154">
        <f t="shared" si="30"/>
        <v>400</v>
      </c>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21.75" customHeight="1">
      <c r="A35" s="135"/>
      <c r="B35" s="147"/>
      <c r="C35" s="132"/>
      <c r="D35" s="132"/>
      <c r="E35" s="132"/>
      <c r="F35" s="132"/>
      <c r="G35" s="132"/>
      <c r="H35" s="132"/>
      <c r="I35" s="132"/>
      <c r="J35" s="132"/>
      <c r="K35" s="132"/>
      <c r="L35" s="132"/>
      <c r="M35" s="132"/>
      <c r="N35" s="132"/>
      <c r="O35" s="132"/>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21.75" customHeight="1">
      <c r="A36" s="150" t="s">
        <v>89</v>
      </c>
      <c r="B36" s="151"/>
      <c r="C36" s="132"/>
      <c r="D36" s="132"/>
      <c r="E36" s="132"/>
      <c r="F36" s="132"/>
      <c r="G36" s="132"/>
      <c r="H36" s="132"/>
      <c r="I36" s="132"/>
      <c r="J36" s="132"/>
      <c r="K36" s="132"/>
      <c r="L36" s="132"/>
      <c r="M36" s="132"/>
      <c r="N36" s="132"/>
      <c r="O36" s="132"/>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row>
    <row r="37" ht="21.75" customHeight="1">
      <c r="A37" s="135">
        <v>7060.0</v>
      </c>
      <c r="B37" s="147" t="s">
        <v>325</v>
      </c>
      <c r="C37" s="145"/>
      <c r="D37" s="145"/>
      <c r="E37" s="145"/>
      <c r="F37" s="145"/>
      <c r="G37" s="145"/>
      <c r="H37" s="145"/>
      <c r="I37" s="145"/>
      <c r="J37" s="145"/>
      <c r="K37" s="145"/>
      <c r="L37" s="145"/>
      <c r="M37" s="145"/>
      <c r="N37" s="145"/>
      <c r="O37" s="132">
        <f t="shared" ref="O37:O41" si="32">SUM(C37:N37)</f>
        <v>0</v>
      </c>
      <c r="P37" s="119"/>
      <c r="Q37" s="119"/>
      <c r="R37" s="119"/>
      <c r="S37" s="119"/>
      <c r="T37" s="119"/>
      <c r="U37" s="119"/>
      <c r="V37" s="119"/>
      <c r="W37" s="119"/>
      <c r="X37" s="119"/>
      <c r="Y37" s="119"/>
      <c r="Z37" s="119"/>
      <c r="AA37" s="119" t="s">
        <v>143</v>
      </c>
      <c r="AB37" s="119" t="str">
        <f t="shared" ref="AB37:AB41" si="33">IF(A37="","",A37&amp;"-000000")</f>
        <v>7060-000000</v>
      </c>
      <c r="AC37" s="119">
        <v>954.0</v>
      </c>
      <c r="AD37" s="119" t="str">
        <f t="shared" ref="AD37:AD41" si="34">IF(LEN($O$1)=3,$O$1,IF(LEN($O$1)=2,0&amp;$O$1,IF(LEN($O$1)=1,0&amp;0&amp;$O$1,"ERROR")))</f>
        <v>006</v>
      </c>
      <c r="AE37" s="119"/>
      <c r="AF37" s="119"/>
      <c r="AG37" s="119">
        <v>110.0</v>
      </c>
      <c r="AH37" s="119" t="str">
        <f>Summary!$B$2</f>
        <v>USD</v>
      </c>
      <c r="AI37" s="119">
        <f t="shared" ref="AI37:AT37" si="31">IF(C37="",0,C37)</f>
        <v>0</v>
      </c>
      <c r="AJ37" s="119">
        <f t="shared" si="31"/>
        <v>0</v>
      </c>
      <c r="AK37" s="119">
        <f t="shared" si="31"/>
        <v>0</v>
      </c>
      <c r="AL37" s="119">
        <f t="shared" si="31"/>
        <v>0</v>
      </c>
      <c r="AM37" s="119">
        <f t="shared" si="31"/>
        <v>0</v>
      </c>
      <c r="AN37" s="119">
        <f t="shared" si="31"/>
        <v>0</v>
      </c>
      <c r="AO37" s="119">
        <f t="shared" si="31"/>
        <v>0</v>
      </c>
      <c r="AP37" s="119">
        <f t="shared" si="31"/>
        <v>0</v>
      </c>
      <c r="AQ37" s="119">
        <f t="shared" si="31"/>
        <v>0</v>
      </c>
      <c r="AR37" s="119">
        <f t="shared" si="31"/>
        <v>0</v>
      </c>
      <c r="AS37" s="119">
        <f t="shared" si="31"/>
        <v>0</v>
      </c>
      <c r="AT37" s="119">
        <f t="shared" si="31"/>
        <v>0</v>
      </c>
    </row>
    <row r="38" ht="21.75" customHeight="1">
      <c r="A38" s="135">
        <v>7062.0</v>
      </c>
      <c r="B38" s="147" t="s">
        <v>326</v>
      </c>
      <c r="C38" s="145"/>
      <c r="D38" s="145"/>
      <c r="E38" s="145"/>
      <c r="F38" s="145"/>
      <c r="G38" s="145"/>
      <c r="H38" s="145"/>
      <c r="I38" s="145"/>
      <c r="J38" s="145"/>
      <c r="K38" s="145"/>
      <c r="L38" s="145"/>
      <c r="M38" s="145"/>
      <c r="N38" s="145"/>
      <c r="O38" s="132">
        <f t="shared" si="32"/>
        <v>0</v>
      </c>
      <c r="P38" s="119"/>
      <c r="Q38" s="119"/>
      <c r="R38" s="119"/>
      <c r="S38" s="119"/>
      <c r="T38" s="119"/>
      <c r="U38" s="119"/>
      <c r="V38" s="119"/>
      <c r="W38" s="119"/>
      <c r="X38" s="119"/>
      <c r="Y38" s="119"/>
      <c r="Z38" s="119"/>
      <c r="AA38" s="119" t="s">
        <v>143</v>
      </c>
      <c r="AB38" s="119" t="str">
        <f t="shared" si="33"/>
        <v>7062-000000</v>
      </c>
      <c r="AC38" s="119">
        <v>954.0</v>
      </c>
      <c r="AD38" s="119" t="str">
        <f t="shared" si="34"/>
        <v>006</v>
      </c>
      <c r="AE38" s="119"/>
      <c r="AF38" s="119"/>
      <c r="AG38" s="119">
        <v>110.0</v>
      </c>
      <c r="AH38" s="119" t="str">
        <f>Summary!$B$2</f>
        <v>USD</v>
      </c>
      <c r="AI38" s="119">
        <f t="shared" ref="AI38:AT38" si="35">IF(C38="",0,C38)</f>
        <v>0</v>
      </c>
      <c r="AJ38" s="119">
        <f t="shared" si="35"/>
        <v>0</v>
      </c>
      <c r="AK38" s="119">
        <f t="shared" si="35"/>
        <v>0</v>
      </c>
      <c r="AL38" s="119">
        <f t="shared" si="35"/>
        <v>0</v>
      </c>
      <c r="AM38" s="119">
        <f t="shared" si="35"/>
        <v>0</v>
      </c>
      <c r="AN38" s="119">
        <f t="shared" si="35"/>
        <v>0</v>
      </c>
      <c r="AO38" s="119">
        <f t="shared" si="35"/>
        <v>0</v>
      </c>
      <c r="AP38" s="119">
        <f t="shared" si="35"/>
        <v>0</v>
      </c>
      <c r="AQ38" s="119">
        <f t="shared" si="35"/>
        <v>0</v>
      </c>
      <c r="AR38" s="119">
        <f t="shared" si="35"/>
        <v>0</v>
      </c>
      <c r="AS38" s="119">
        <f t="shared" si="35"/>
        <v>0</v>
      </c>
      <c r="AT38" s="119">
        <f t="shared" si="35"/>
        <v>0</v>
      </c>
    </row>
    <row r="39" ht="21.75" customHeight="1">
      <c r="A39" s="135">
        <v>7064.0</v>
      </c>
      <c r="B39" s="147" t="s">
        <v>327</v>
      </c>
      <c r="C39" s="145"/>
      <c r="D39" s="145"/>
      <c r="E39" s="145"/>
      <c r="F39" s="145"/>
      <c r="G39" s="145"/>
      <c r="H39" s="145"/>
      <c r="I39" s="145"/>
      <c r="J39" s="145"/>
      <c r="K39" s="145"/>
      <c r="L39" s="145"/>
      <c r="M39" s="145"/>
      <c r="N39" s="145"/>
      <c r="O39" s="132">
        <f t="shared" si="32"/>
        <v>0</v>
      </c>
      <c r="P39" s="119"/>
      <c r="Q39" s="119"/>
      <c r="R39" s="119"/>
      <c r="S39" s="119"/>
      <c r="T39" s="119"/>
      <c r="U39" s="119"/>
      <c r="V39" s="119"/>
      <c r="W39" s="119"/>
      <c r="X39" s="119"/>
      <c r="Y39" s="119"/>
      <c r="Z39" s="119"/>
      <c r="AA39" s="119" t="s">
        <v>143</v>
      </c>
      <c r="AB39" s="119" t="str">
        <f t="shared" si="33"/>
        <v>7064-000000</v>
      </c>
      <c r="AC39" s="119">
        <v>954.0</v>
      </c>
      <c r="AD39" s="119" t="str">
        <f t="shared" si="34"/>
        <v>006</v>
      </c>
      <c r="AE39" s="119"/>
      <c r="AF39" s="119"/>
      <c r="AG39" s="119">
        <v>110.0</v>
      </c>
      <c r="AH39" s="119" t="str">
        <f>Summary!$B$2</f>
        <v>USD</v>
      </c>
      <c r="AI39" s="119">
        <f t="shared" ref="AI39:AT39" si="36">IF(C39="",0,C39)</f>
        <v>0</v>
      </c>
      <c r="AJ39" s="119">
        <f t="shared" si="36"/>
        <v>0</v>
      </c>
      <c r="AK39" s="119">
        <f t="shared" si="36"/>
        <v>0</v>
      </c>
      <c r="AL39" s="119">
        <f t="shared" si="36"/>
        <v>0</v>
      </c>
      <c r="AM39" s="119">
        <f t="shared" si="36"/>
        <v>0</v>
      </c>
      <c r="AN39" s="119">
        <f t="shared" si="36"/>
        <v>0</v>
      </c>
      <c r="AO39" s="119">
        <f t="shared" si="36"/>
        <v>0</v>
      </c>
      <c r="AP39" s="119">
        <f t="shared" si="36"/>
        <v>0</v>
      </c>
      <c r="AQ39" s="119">
        <f t="shared" si="36"/>
        <v>0</v>
      </c>
      <c r="AR39" s="119">
        <f t="shared" si="36"/>
        <v>0</v>
      </c>
      <c r="AS39" s="119">
        <f t="shared" si="36"/>
        <v>0</v>
      </c>
      <c r="AT39" s="119">
        <f t="shared" si="36"/>
        <v>0</v>
      </c>
    </row>
    <row r="40" ht="21.75" customHeight="1">
      <c r="A40" s="135">
        <v>7066.0</v>
      </c>
      <c r="B40" s="147" t="s">
        <v>328</v>
      </c>
      <c r="C40" s="145"/>
      <c r="D40" s="145"/>
      <c r="E40" s="145"/>
      <c r="F40" s="145"/>
      <c r="G40" s="145"/>
      <c r="H40" s="145"/>
      <c r="I40" s="145"/>
      <c r="J40" s="145"/>
      <c r="K40" s="145"/>
      <c r="L40" s="145"/>
      <c r="M40" s="145"/>
      <c r="N40" s="145"/>
      <c r="O40" s="132">
        <f t="shared" si="32"/>
        <v>0</v>
      </c>
      <c r="P40" s="119"/>
      <c r="Q40" s="119"/>
      <c r="R40" s="119"/>
      <c r="S40" s="119"/>
      <c r="T40" s="119"/>
      <c r="U40" s="119"/>
      <c r="V40" s="119"/>
      <c r="W40" s="119"/>
      <c r="X40" s="119"/>
      <c r="Y40" s="119"/>
      <c r="Z40" s="119"/>
      <c r="AA40" s="119" t="s">
        <v>143</v>
      </c>
      <c r="AB40" s="119" t="str">
        <f t="shared" si="33"/>
        <v>7066-000000</v>
      </c>
      <c r="AC40" s="119">
        <v>954.0</v>
      </c>
      <c r="AD40" s="119" t="str">
        <f t="shared" si="34"/>
        <v>006</v>
      </c>
      <c r="AE40" s="119"/>
      <c r="AF40" s="119"/>
      <c r="AG40" s="119">
        <v>110.0</v>
      </c>
      <c r="AH40" s="119" t="str">
        <f>Summary!$B$2</f>
        <v>USD</v>
      </c>
      <c r="AI40" s="119">
        <f t="shared" ref="AI40:AT40" si="37">IF(C40="",0,C40)</f>
        <v>0</v>
      </c>
      <c r="AJ40" s="119">
        <f t="shared" si="37"/>
        <v>0</v>
      </c>
      <c r="AK40" s="119">
        <f t="shared" si="37"/>
        <v>0</v>
      </c>
      <c r="AL40" s="119">
        <f t="shared" si="37"/>
        <v>0</v>
      </c>
      <c r="AM40" s="119">
        <f t="shared" si="37"/>
        <v>0</v>
      </c>
      <c r="AN40" s="119">
        <f t="shared" si="37"/>
        <v>0</v>
      </c>
      <c r="AO40" s="119">
        <f t="shared" si="37"/>
        <v>0</v>
      </c>
      <c r="AP40" s="119">
        <f t="shared" si="37"/>
        <v>0</v>
      </c>
      <c r="AQ40" s="119">
        <f t="shared" si="37"/>
        <v>0</v>
      </c>
      <c r="AR40" s="119">
        <f t="shared" si="37"/>
        <v>0</v>
      </c>
      <c r="AS40" s="119">
        <f t="shared" si="37"/>
        <v>0</v>
      </c>
      <c r="AT40" s="119">
        <f t="shared" si="37"/>
        <v>0</v>
      </c>
    </row>
    <row r="41" ht="21.75" customHeight="1">
      <c r="A41" s="135">
        <v>7068.0</v>
      </c>
      <c r="B41" s="147" t="s">
        <v>329</v>
      </c>
      <c r="C41" s="145"/>
      <c r="D41" s="145"/>
      <c r="E41" s="145"/>
      <c r="F41" s="145"/>
      <c r="G41" s="145"/>
      <c r="H41" s="145"/>
      <c r="I41" s="145"/>
      <c r="J41" s="145"/>
      <c r="K41" s="145"/>
      <c r="L41" s="145"/>
      <c r="M41" s="145"/>
      <c r="N41" s="145"/>
      <c r="O41" s="132">
        <f t="shared" si="32"/>
        <v>0</v>
      </c>
      <c r="P41" s="119"/>
      <c r="Q41" s="119"/>
      <c r="R41" s="119"/>
      <c r="S41" s="119"/>
      <c r="T41" s="119"/>
      <c r="U41" s="119"/>
      <c r="V41" s="119"/>
      <c r="W41" s="119"/>
      <c r="X41" s="119"/>
      <c r="Y41" s="119"/>
      <c r="Z41" s="119"/>
      <c r="AA41" s="119" t="s">
        <v>143</v>
      </c>
      <c r="AB41" s="119" t="str">
        <f t="shared" si="33"/>
        <v>7068-000000</v>
      </c>
      <c r="AC41" s="119">
        <v>954.0</v>
      </c>
      <c r="AD41" s="119" t="str">
        <f t="shared" si="34"/>
        <v>006</v>
      </c>
      <c r="AE41" s="119"/>
      <c r="AF41" s="119"/>
      <c r="AG41" s="119">
        <v>110.0</v>
      </c>
      <c r="AH41" s="119" t="str">
        <f>Summary!$B$2</f>
        <v>USD</v>
      </c>
      <c r="AI41" s="119">
        <f t="shared" ref="AI41:AT41" si="38">IF(C41="",0,C41)</f>
        <v>0</v>
      </c>
      <c r="AJ41" s="119">
        <f t="shared" si="38"/>
        <v>0</v>
      </c>
      <c r="AK41" s="119">
        <f t="shared" si="38"/>
        <v>0</v>
      </c>
      <c r="AL41" s="119">
        <f t="shared" si="38"/>
        <v>0</v>
      </c>
      <c r="AM41" s="119">
        <f t="shared" si="38"/>
        <v>0</v>
      </c>
      <c r="AN41" s="119">
        <f t="shared" si="38"/>
        <v>0</v>
      </c>
      <c r="AO41" s="119">
        <f t="shared" si="38"/>
        <v>0</v>
      </c>
      <c r="AP41" s="119">
        <f t="shared" si="38"/>
        <v>0</v>
      </c>
      <c r="AQ41" s="119">
        <f t="shared" si="38"/>
        <v>0</v>
      </c>
      <c r="AR41" s="119">
        <f t="shared" si="38"/>
        <v>0</v>
      </c>
      <c r="AS41" s="119">
        <f t="shared" si="38"/>
        <v>0</v>
      </c>
      <c r="AT41" s="119">
        <f t="shared" si="38"/>
        <v>0</v>
      </c>
    </row>
    <row r="42" ht="21.75" customHeight="1">
      <c r="A42" s="150" t="s">
        <v>303</v>
      </c>
      <c r="B42" s="147"/>
      <c r="C42" s="154">
        <f t="shared" ref="C42:O42" si="39">SUM(C37:C41)</f>
        <v>0</v>
      </c>
      <c r="D42" s="154">
        <f t="shared" si="39"/>
        <v>0</v>
      </c>
      <c r="E42" s="154">
        <f t="shared" si="39"/>
        <v>0</v>
      </c>
      <c r="F42" s="154">
        <f t="shared" si="39"/>
        <v>0</v>
      </c>
      <c r="G42" s="154">
        <f t="shared" si="39"/>
        <v>0</v>
      </c>
      <c r="H42" s="154">
        <f t="shared" si="39"/>
        <v>0</v>
      </c>
      <c r="I42" s="154">
        <f t="shared" si="39"/>
        <v>0</v>
      </c>
      <c r="J42" s="154">
        <f t="shared" si="39"/>
        <v>0</v>
      </c>
      <c r="K42" s="154">
        <f t="shared" si="39"/>
        <v>0</v>
      </c>
      <c r="L42" s="154">
        <f t="shared" si="39"/>
        <v>0</v>
      </c>
      <c r="M42" s="154">
        <f t="shared" si="39"/>
        <v>0</v>
      </c>
      <c r="N42" s="154">
        <f t="shared" si="39"/>
        <v>0</v>
      </c>
      <c r="O42" s="154">
        <f t="shared" si="39"/>
        <v>0</v>
      </c>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21.75" customHeight="1">
      <c r="A43" s="135"/>
      <c r="B43" s="147"/>
      <c r="C43" s="175"/>
      <c r="D43" s="175"/>
      <c r="E43" s="175"/>
      <c r="F43" s="175"/>
      <c r="G43" s="175"/>
      <c r="H43" s="175"/>
      <c r="I43" s="175"/>
      <c r="J43" s="175"/>
      <c r="K43" s="175"/>
      <c r="L43" s="175"/>
      <c r="M43" s="175"/>
      <c r="N43" s="175"/>
      <c r="O43" s="175"/>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21.75" customHeight="1">
      <c r="A44" s="150" t="s">
        <v>304</v>
      </c>
      <c r="B44" s="151"/>
      <c r="C44" s="132"/>
      <c r="D44" s="132"/>
      <c r="E44" s="132"/>
      <c r="F44" s="132"/>
      <c r="G44" s="132"/>
      <c r="H44" s="132"/>
      <c r="I44" s="132"/>
      <c r="J44" s="132"/>
      <c r="K44" s="132"/>
      <c r="L44" s="132"/>
      <c r="M44" s="132"/>
      <c r="N44" s="132"/>
      <c r="O44" s="132"/>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21.75" customHeight="1">
      <c r="A45" s="135">
        <v>7060.0</v>
      </c>
      <c r="B45" s="147" t="s">
        <v>325</v>
      </c>
      <c r="C45" s="145"/>
      <c r="D45" s="145"/>
      <c r="E45" s="145"/>
      <c r="F45" s="145"/>
      <c r="G45" s="145"/>
      <c r="H45" s="145"/>
      <c r="I45" s="145"/>
      <c r="J45" s="145"/>
      <c r="K45" s="145"/>
      <c r="L45" s="145"/>
      <c r="M45" s="145"/>
      <c r="N45" s="145"/>
      <c r="O45" s="132">
        <f t="shared" ref="O45:O49" si="41">SUM(C45:N45)</f>
        <v>0</v>
      </c>
      <c r="P45" s="119"/>
      <c r="Q45" s="119"/>
      <c r="R45" s="119"/>
      <c r="S45" s="119"/>
      <c r="T45" s="119"/>
      <c r="U45" s="119"/>
      <c r="V45" s="119"/>
      <c r="W45" s="119"/>
      <c r="X45" s="119"/>
      <c r="Y45" s="119"/>
      <c r="Z45" s="119"/>
      <c r="AA45" s="119" t="s">
        <v>143</v>
      </c>
      <c r="AB45" s="119" t="str">
        <f t="shared" ref="AB45:AB49" si="42">IF(A45="","",A45&amp;"-000000")</f>
        <v>7060-000000</v>
      </c>
      <c r="AC45" s="119">
        <v>955.0</v>
      </c>
      <c r="AD45" s="119" t="str">
        <f t="shared" ref="AD45:AD49" si="43">IF(LEN($O$1)=3,$O$1,IF(LEN($O$1)=2,0&amp;$O$1,IF(LEN($O$1)=1,0&amp;0&amp;$O$1,"ERROR")))</f>
        <v>006</v>
      </c>
      <c r="AE45" s="119"/>
      <c r="AF45" s="119"/>
      <c r="AG45" s="119">
        <v>110.0</v>
      </c>
      <c r="AH45" s="119" t="str">
        <f>Summary!$B$2</f>
        <v>USD</v>
      </c>
      <c r="AI45" s="119">
        <f t="shared" ref="AI45:AT45" si="40">IF(C45="",0,C45)</f>
        <v>0</v>
      </c>
      <c r="AJ45" s="119">
        <f t="shared" si="40"/>
        <v>0</v>
      </c>
      <c r="AK45" s="119">
        <f t="shared" si="40"/>
        <v>0</v>
      </c>
      <c r="AL45" s="119">
        <f t="shared" si="40"/>
        <v>0</v>
      </c>
      <c r="AM45" s="119">
        <f t="shared" si="40"/>
        <v>0</v>
      </c>
      <c r="AN45" s="119">
        <f t="shared" si="40"/>
        <v>0</v>
      </c>
      <c r="AO45" s="119">
        <f t="shared" si="40"/>
        <v>0</v>
      </c>
      <c r="AP45" s="119">
        <f t="shared" si="40"/>
        <v>0</v>
      </c>
      <c r="AQ45" s="119">
        <f t="shared" si="40"/>
        <v>0</v>
      </c>
      <c r="AR45" s="119">
        <f t="shared" si="40"/>
        <v>0</v>
      </c>
      <c r="AS45" s="119">
        <f t="shared" si="40"/>
        <v>0</v>
      </c>
      <c r="AT45" s="119">
        <f t="shared" si="40"/>
        <v>0</v>
      </c>
    </row>
    <row r="46" ht="21.75" customHeight="1">
      <c r="A46" s="135">
        <v>7062.0</v>
      </c>
      <c r="B46" s="147" t="s">
        <v>326</v>
      </c>
      <c r="C46" s="145"/>
      <c r="D46" s="145"/>
      <c r="E46" s="145"/>
      <c r="F46" s="145"/>
      <c r="G46" s="145"/>
      <c r="H46" s="145"/>
      <c r="I46" s="145"/>
      <c r="J46" s="145"/>
      <c r="K46" s="145"/>
      <c r="L46" s="145"/>
      <c r="M46" s="145"/>
      <c r="N46" s="145"/>
      <c r="O46" s="132">
        <f t="shared" si="41"/>
        <v>0</v>
      </c>
      <c r="P46" s="119"/>
      <c r="Q46" s="119"/>
      <c r="R46" s="119"/>
      <c r="S46" s="119"/>
      <c r="T46" s="119"/>
      <c r="U46" s="119"/>
      <c r="V46" s="119"/>
      <c r="W46" s="119"/>
      <c r="X46" s="119"/>
      <c r="Y46" s="119"/>
      <c r="Z46" s="119"/>
      <c r="AA46" s="119" t="s">
        <v>143</v>
      </c>
      <c r="AB46" s="119" t="str">
        <f t="shared" si="42"/>
        <v>7062-000000</v>
      </c>
      <c r="AC46" s="119">
        <v>955.0</v>
      </c>
      <c r="AD46" s="119" t="str">
        <f t="shared" si="43"/>
        <v>006</v>
      </c>
      <c r="AE46" s="119"/>
      <c r="AF46" s="119"/>
      <c r="AG46" s="119">
        <v>110.0</v>
      </c>
      <c r="AH46" s="119" t="str">
        <f>Summary!$B$2</f>
        <v>USD</v>
      </c>
      <c r="AI46" s="119">
        <f t="shared" ref="AI46:AT46" si="44">IF(C46="",0,C46)</f>
        <v>0</v>
      </c>
      <c r="AJ46" s="119">
        <f t="shared" si="44"/>
        <v>0</v>
      </c>
      <c r="AK46" s="119">
        <f t="shared" si="44"/>
        <v>0</v>
      </c>
      <c r="AL46" s="119">
        <f t="shared" si="44"/>
        <v>0</v>
      </c>
      <c r="AM46" s="119">
        <f t="shared" si="44"/>
        <v>0</v>
      </c>
      <c r="AN46" s="119">
        <f t="shared" si="44"/>
        <v>0</v>
      </c>
      <c r="AO46" s="119">
        <f t="shared" si="44"/>
        <v>0</v>
      </c>
      <c r="AP46" s="119">
        <f t="shared" si="44"/>
        <v>0</v>
      </c>
      <c r="AQ46" s="119">
        <f t="shared" si="44"/>
        <v>0</v>
      </c>
      <c r="AR46" s="119">
        <f t="shared" si="44"/>
        <v>0</v>
      </c>
      <c r="AS46" s="119">
        <f t="shared" si="44"/>
        <v>0</v>
      </c>
      <c r="AT46" s="119">
        <f t="shared" si="44"/>
        <v>0</v>
      </c>
    </row>
    <row r="47" ht="21.75" customHeight="1">
      <c r="A47" s="135">
        <v>7064.0</v>
      </c>
      <c r="B47" s="147" t="s">
        <v>327</v>
      </c>
      <c r="C47" s="145"/>
      <c r="D47" s="145"/>
      <c r="E47" s="145"/>
      <c r="F47" s="145"/>
      <c r="G47" s="145"/>
      <c r="H47" s="145"/>
      <c r="I47" s="145"/>
      <c r="J47" s="145"/>
      <c r="K47" s="145"/>
      <c r="L47" s="145"/>
      <c r="M47" s="145"/>
      <c r="N47" s="145"/>
      <c r="O47" s="132">
        <f t="shared" si="41"/>
        <v>0</v>
      </c>
      <c r="P47" s="119"/>
      <c r="Q47" s="119"/>
      <c r="R47" s="119"/>
      <c r="S47" s="119"/>
      <c r="T47" s="119"/>
      <c r="U47" s="119"/>
      <c r="V47" s="119"/>
      <c r="W47" s="119"/>
      <c r="X47" s="119"/>
      <c r="Y47" s="119"/>
      <c r="Z47" s="119"/>
      <c r="AA47" s="119" t="s">
        <v>143</v>
      </c>
      <c r="AB47" s="119" t="str">
        <f t="shared" si="42"/>
        <v>7064-000000</v>
      </c>
      <c r="AC47" s="119">
        <v>955.0</v>
      </c>
      <c r="AD47" s="119" t="str">
        <f t="shared" si="43"/>
        <v>006</v>
      </c>
      <c r="AE47" s="119"/>
      <c r="AF47" s="119"/>
      <c r="AG47" s="119">
        <v>110.0</v>
      </c>
      <c r="AH47" s="119" t="str">
        <f>Summary!$B$2</f>
        <v>USD</v>
      </c>
      <c r="AI47" s="119">
        <f t="shared" ref="AI47:AT47" si="45">IF(C47="",0,C47)</f>
        <v>0</v>
      </c>
      <c r="AJ47" s="119">
        <f t="shared" si="45"/>
        <v>0</v>
      </c>
      <c r="AK47" s="119">
        <f t="shared" si="45"/>
        <v>0</v>
      </c>
      <c r="AL47" s="119">
        <f t="shared" si="45"/>
        <v>0</v>
      </c>
      <c r="AM47" s="119">
        <f t="shared" si="45"/>
        <v>0</v>
      </c>
      <c r="AN47" s="119">
        <f t="shared" si="45"/>
        <v>0</v>
      </c>
      <c r="AO47" s="119">
        <f t="shared" si="45"/>
        <v>0</v>
      </c>
      <c r="AP47" s="119">
        <f t="shared" si="45"/>
        <v>0</v>
      </c>
      <c r="AQ47" s="119">
        <f t="shared" si="45"/>
        <v>0</v>
      </c>
      <c r="AR47" s="119">
        <f t="shared" si="45"/>
        <v>0</v>
      </c>
      <c r="AS47" s="119">
        <f t="shared" si="45"/>
        <v>0</v>
      </c>
      <c r="AT47" s="119">
        <f t="shared" si="45"/>
        <v>0</v>
      </c>
    </row>
    <row r="48" ht="21.75" customHeight="1">
      <c r="A48" s="135">
        <v>7066.0</v>
      </c>
      <c r="B48" s="147" t="s">
        <v>328</v>
      </c>
      <c r="C48" s="145"/>
      <c r="D48" s="145"/>
      <c r="E48" s="145"/>
      <c r="F48" s="145"/>
      <c r="G48" s="145"/>
      <c r="H48" s="145"/>
      <c r="I48" s="145"/>
      <c r="J48" s="145"/>
      <c r="K48" s="145"/>
      <c r="L48" s="145"/>
      <c r="M48" s="145"/>
      <c r="N48" s="145"/>
      <c r="O48" s="132">
        <f t="shared" si="41"/>
        <v>0</v>
      </c>
      <c r="P48" s="119"/>
      <c r="Q48" s="119"/>
      <c r="R48" s="119"/>
      <c r="S48" s="119"/>
      <c r="T48" s="119"/>
      <c r="U48" s="119"/>
      <c r="V48" s="119"/>
      <c r="W48" s="119"/>
      <c r="X48" s="119"/>
      <c r="Y48" s="119"/>
      <c r="Z48" s="119"/>
      <c r="AA48" s="119" t="s">
        <v>143</v>
      </c>
      <c r="AB48" s="119" t="str">
        <f t="shared" si="42"/>
        <v>7066-000000</v>
      </c>
      <c r="AC48" s="119">
        <v>955.0</v>
      </c>
      <c r="AD48" s="119" t="str">
        <f t="shared" si="43"/>
        <v>006</v>
      </c>
      <c r="AE48" s="119"/>
      <c r="AF48" s="119"/>
      <c r="AG48" s="119">
        <v>110.0</v>
      </c>
      <c r="AH48" s="119" t="str">
        <f>Summary!$B$2</f>
        <v>USD</v>
      </c>
      <c r="AI48" s="119">
        <f t="shared" ref="AI48:AT48" si="46">IF(C48="",0,C48)</f>
        <v>0</v>
      </c>
      <c r="AJ48" s="119">
        <f t="shared" si="46"/>
        <v>0</v>
      </c>
      <c r="AK48" s="119">
        <f t="shared" si="46"/>
        <v>0</v>
      </c>
      <c r="AL48" s="119">
        <f t="shared" si="46"/>
        <v>0</v>
      </c>
      <c r="AM48" s="119">
        <f t="shared" si="46"/>
        <v>0</v>
      </c>
      <c r="AN48" s="119">
        <f t="shared" si="46"/>
        <v>0</v>
      </c>
      <c r="AO48" s="119">
        <f t="shared" si="46"/>
        <v>0</v>
      </c>
      <c r="AP48" s="119">
        <f t="shared" si="46"/>
        <v>0</v>
      </c>
      <c r="AQ48" s="119">
        <f t="shared" si="46"/>
        <v>0</v>
      </c>
      <c r="AR48" s="119">
        <f t="shared" si="46"/>
        <v>0</v>
      </c>
      <c r="AS48" s="119">
        <f t="shared" si="46"/>
        <v>0</v>
      </c>
      <c r="AT48" s="119">
        <f t="shared" si="46"/>
        <v>0</v>
      </c>
    </row>
    <row r="49" ht="21.75" customHeight="1">
      <c r="A49" s="135">
        <v>7068.0</v>
      </c>
      <c r="B49" s="147" t="s">
        <v>329</v>
      </c>
      <c r="C49" s="145"/>
      <c r="D49" s="145"/>
      <c r="E49" s="145"/>
      <c r="F49" s="145"/>
      <c r="G49" s="145"/>
      <c r="H49" s="145"/>
      <c r="I49" s="145"/>
      <c r="J49" s="145"/>
      <c r="K49" s="145"/>
      <c r="L49" s="145"/>
      <c r="M49" s="145"/>
      <c r="N49" s="145"/>
      <c r="O49" s="132">
        <f t="shared" si="41"/>
        <v>0</v>
      </c>
      <c r="P49" s="119"/>
      <c r="Q49" s="119"/>
      <c r="R49" s="119"/>
      <c r="S49" s="119"/>
      <c r="T49" s="119"/>
      <c r="U49" s="119"/>
      <c r="V49" s="119"/>
      <c r="W49" s="119"/>
      <c r="X49" s="119"/>
      <c r="Y49" s="119"/>
      <c r="Z49" s="119"/>
      <c r="AA49" s="119" t="s">
        <v>143</v>
      </c>
      <c r="AB49" s="119" t="str">
        <f t="shared" si="42"/>
        <v>7068-000000</v>
      </c>
      <c r="AC49" s="119">
        <v>955.0</v>
      </c>
      <c r="AD49" s="119" t="str">
        <f t="shared" si="43"/>
        <v>006</v>
      </c>
      <c r="AE49" s="119"/>
      <c r="AF49" s="119"/>
      <c r="AG49" s="119">
        <v>110.0</v>
      </c>
      <c r="AH49" s="119" t="str">
        <f>Summary!$B$2</f>
        <v>USD</v>
      </c>
      <c r="AI49" s="119">
        <f t="shared" ref="AI49:AT49" si="47">IF(C49="",0,C49)</f>
        <v>0</v>
      </c>
      <c r="AJ49" s="119">
        <f t="shared" si="47"/>
        <v>0</v>
      </c>
      <c r="AK49" s="119">
        <f t="shared" si="47"/>
        <v>0</v>
      </c>
      <c r="AL49" s="119">
        <f t="shared" si="47"/>
        <v>0</v>
      </c>
      <c r="AM49" s="119">
        <f t="shared" si="47"/>
        <v>0</v>
      </c>
      <c r="AN49" s="119">
        <f t="shared" si="47"/>
        <v>0</v>
      </c>
      <c r="AO49" s="119">
        <f t="shared" si="47"/>
        <v>0</v>
      </c>
      <c r="AP49" s="119">
        <f t="shared" si="47"/>
        <v>0</v>
      </c>
      <c r="AQ49" s="119">
        <f t="shared" si="47"/>
        <v>0</v>
      </c>
      <c r="AR49" s="119">
        <f t="shared" si="47"/>
        <v>0</v>
      </c>
      <c r="AS49" s="119">
        <f t="shared" si="47"/>
        <v>0</v>
      </c>
      <c r="AT49" s="119">
        <f t="shared" si="47"/>
        <v>0</v>
      </c>
    </row>
    <row r="50" ht="21.75" customHeight="1">
      <c r="A50" s="150" t="s">
        <v>305</v>
      </c>
      <c r="B50" s="147"/>
      <c r="C50" s="154">
        <f t="shared" ref="C50:O50" si="48">SUM(C45:C49)</f>
        <v>0</v>
      </c>
      <c r="D50" s="154">
        <f t="shared" si="48"/>
        <v>0</v>
      </c>
      <c r="E50" s="154">
        <f t="shared" si="48"/>
        <v>0</v>
      </c>
      <c r="F50" s="154">
        <f t="shared" si="48"/>
        <v>0</v>
      </c>
      <c r="G50" s="154">
        <f t="shared" si="48"/>
        <v>0</v>
      </c>
      <c r="H50" s="154">
        <f t="shared" si="48"/>
        <v>0</v>
      </c>
      <c r="I50" s="154">
        <f t="shared" si="48"/>
        <v>0</v>
      </c>
      <c r="J50" s="154">
        <f t="shared" si="48"/>
        <v>0</v>
      </c>
      <c r="K50" s="154">
        <f t="shared" si="48"/>
        <v>0</v>
      </c>
      <c r="L50" s="154">
        <f t="shared" si="48"/>
        <v>0</v>
      </c>
      <c r="M50" s="154">
        <f t="shared" si="48"/>
        <v>0</v>
      </c>
      <c r="N50" s="154">
        <f t="shared" si="48"/>
        <v>0</v>
      </c>
      <c r="O50" s="154">
        <f t="shared" si="48"/>
        <v>0</v>
      </c>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21.75" customHeight="1">
      <c r="A51" s="135"/>
      <c r="B51" s="147"/>
      <c r="C51" s="132"/>
      <c r="D51" s="132"/>
      <c r="E51" s="132"/>
      <c r="F51" s="132"/>
      <c r="G51" s="132"/>
      <c r="H51" s="132"/>
      <c r="I51" s="132"/>
      <c r="J51" s="132"/>
      <c r="K51" s="132"/>
      <c r="L51" s="132"/>
      <c r="M51" s="132"/>
      <c r="N51" s="132"/>
      <c r="O51" s="132"/>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21.75" customHeight="1">
      <c r="A52" s="150" t="s">
        <v>306</v>
      </c>
      <c r="B52" s="151"/>
      <c r="C52" s="132"/>
      <c r="D52" s="132"/>
      <c r="E52" s="132"/>
      <c r="F52" s="132"/>
      <c r="G52" s="132"/>
      <c r="H52" s="132"/>
      <c r="I52" s="132"/>
      <c r="J52" s="132"/>
      <c r="K52" s="132"/>
      <c r="L52" s="132"/>
      <c r="M52" s="132"/>
      <c r="N52" s="132"/>
      <c r="O52" s="132"/>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21.75" customHeight="1">
      <c r="A53" s="135">
        <v>7060.0</v>
      </c>
      <c r="B53" s="147" t="s">
        <v>325</v>
      </c>
      <c r="C53" s="145"/>
      <c r="D53" s="145"/>
      <c r="E53" s="145"/>
      <c r="F53" s="145"/>
      <c r="G53" s="145"/>
      <c r="H53" s="145"/>
      <c r="I53" s="145"/>
      <c r="J53" s="145"/>
      <c r="K53" s="145"/>
      <c r="L53" s="145"/>
      <c r="M53" s="145"/>
      <c r="N53" s="145"/>
      <c r="O53" s="132">
        <f t="shared" ref="O53:O57" si="50">SUM(C53:N53)</f>
        <v>0</v>
      </c>
      <c r="P53" s="119"/>
      <c r="Q53" s="119"/>
      <c r="R53" s="119"/>
      <c r="S53" s="119"/>
      <c r="T53" s="119"/>
      <c r="U53" s="119"/>
      <c r="V53" s="119"/>
      <c r="W53" s="119"/>
      <c r="X53" s="119"/>
      <c r="Y53" s="119"/>
      <c r="Z53" s="119"/>
      <c r="AA53" s="119" t="s">
        <v>143</v>
      </c>
      <c r="AB53" s="119" t="str">
        <f t="shared" ref="AB53:AB57" si="51">IF(A53="","",A53&amp;"-000000")</f>
        <v>7060-000000</v>
      </c>
      <c r="AC53" s="119">
        <v>956.0</v>
      </c>
      <c r="AD53" s="119" t="str">
        <f t="shared" ref="AD53:AD57" si="52">IF(LEN($O$1)=3,$O$1,IF(LEN($O$1)=2,0&amp;$O$1,IF(LEN($O$1)=1,0&amp;0&amp;$O$1,"ERROR")))</f>
        <v>006</v>
      </c>
      <c r="AE53" s="119"/>
      <c r="AF53" s="119"/>
      <c r="AG53" s="119">
        <v>110.0</v>
      </c>
      <c r="AH53" s="119" t="str">
        <f>Summary!$B$2</f>
        <v>USD</v>
      </c>
      <c r="AI53" s="119">
        <f t="shared" ref="AI53:AT53" si="49">IF(C53="",0,C53)</f>
        <v>0</v>
      </c>
      <c r="AJ53" s="119">
        <f t="shared" si="49"/>
        <v>0</v>
      </c>
      <c r="AK53" s="119">
        <f t="shared" si="49"/>
        <v>0</v>
      </c>
      <c r="AL53" s="119">
        <f t="shared" si="49"/>
        <v>0</v>
      </c>
      <c r="AM53" s="119">
        <f t="shared" si="49"/>
        <v>0</v>
      </c>
      <c r="AN53" s="119">
        <f t="shared" si="49"/>
        <v>0</v>
      </c>
      <c r="AO53" s="119">
        <f t="shared" si="49"/>
        <v>0</v>
      </c>
      <c r="AP53" s="119">
        <f t="shared" si="49"/>
        <v>0</v>
      </c>
      <c r="AQ53" s="119">
        <f t="shared" si="49"/>
        <v>0</v>
      </c>
      <c r="AR53" s="119">
        <f t="shared" si="49"/>
        <v>0</v>
      </c>
      <c r="AS53" s="119">
        <f t="shared" si="49"/>
        <v>0</v>
      </c>
      <c r="AT53" s="119">
        <f t="shared" si="49"/>
        <v>0</v>
      </c>
    </row>
    <row r="54" ht="21.75" customHeight="1">
      <c r="A54" s="135">
        <v>7062.0</v>
      </c>
      <c r="B54" s="147" t="s">
        <v>326</v>
      </c>
      <c r="C54" s="145"/>
      <c r="D54" s="145"/>
      <c r="E54" s="145"/>
      <c r="F54" s="145"/>
      <c r="G54" s="145"/>
      <c r="H54" s="145"/>
      <c r="I54" s="145"/>
      <c r="J54" s="145"/>
      <c r="K54" s="145"/>
      <c r="L54" s="145"/>
      <c r="M54" s="145"/>
      <c r="N54" s="145"/>
      <c r="O54" s="132">
        <f t="shared" si="50"/>
        <v>0</v>
      </c>
      <c r="P54" s="119"/>
      <c r="Q54" s="119"/>
      <c r="R54" s="119"/>
      <c r="S54" s="119"/>
      <c r="T54" s="119"/>
      <c r="U54" s="119"/>
      <c r="V54" s="119"/>
      <c r="W54" s="119"/>
      <c r="X54" s="119"/>
      <c r="Y54" s="119"/>
      <c r="Z54" s="119"/>
      <c r="AA54" s="119" t="s">
        <v>143</v>
      </c>
      <c r="AB54" s="119" t="str">
        <f t="shared" si="51"/>
        <v>7062-000000</v>
      </c>
      <c r="AC54" s="119">
        <v>956.0</v>
      </c>
      <c r="AD54" s="119" t="str">
        <f t="shared" si="52"/>
        <v>006</v>
      </c>
      <c r="AE54" s="119"/>
      <c r="AF54" s="119"/>
      <c r="AG54" s="119">
        <v>110.0</v>
      </c>
      <c r="AH54" s="119" t="str">
        <f>Summary!$B$2</f>
        <v>USD</v>
      </c>
      <c r="AI54" s="119">
        <f t="shared" ref="AI54:AT54" si="53">IF(C54="",0,C54)</f>
        <v>0</v>
      </c>
      <c r="AJ54" s="119">
        <f t="shared" si="53"/>
        <v>0</v>
      </c>
      <c r="AK54" s="119">
        <f t="shared" si="53"/>
        <v>0</v>
      </c>
      <c r="AL54" s="119">
        <f t="shared" si="53"/>
        <v>0</v>
      </c>
      <c r="AM54" s="119">
        <f t="shared" si="53"/>
        <v>0</v>
      </c>
      <c r="AN54" s="119">
        <f t="shared" si="53"/>
        <v>0</v>
      </c>
      <c r="AO54" s="119">
        <f t="shared" si="53"/>
        <v>0</v>
      </c>
      <c r="AP54" s="119">
        <f t="shared" si="53"/>
        <v>0</v>
      </c>
      <c r="AQ54" s="119">
        <f t="shared" si="53"/>
        <v>0</v>
      </c>
      <c r="AR54" s="119">
        <f t="shared" si="53"/>
        <v>0</v>
      </c>
      <c r="AS54" s="119">
        <f t="shared" si="53"/>
        <v>0</v>
      </c>
      <c r="AT54" s="119">
        <f t="shared" si="53"/>
        <v>0</v>
      </c>
    </row>
    <row r="55" ht="21.75" customHeight="1">
      <c r="A55" s="135">
        <v>7064.0</v>
      </c>
      <c r="B55" s="147" t="s">
        <v>327</v>
      </c>
      <c r="C55" s="145"/>
      <c r="D55" s="145"/>
      <c r="E55" s="145"/>
      <c r="F55" s="145"/>
      <c r="G55" s="145"/>
      <c r="H55" s="145"/>
      <c r="I55" s="145"/>
      <c r="J55" s="145"/>
      <c r="K55" s="145"/>
      <c r="L55" s="145"/>
      <c r="M55" s="145"/>
      <c r="N55" s="145"/>
      <c r="O55" s="132">
        <f t="shared" si="50"/>
        <v>0</v>
      </c>
      <c r="P55" s="119"/>
      <c r="Q55" s="119"/>
      <c r="R55" s="119"/>
      <c r="S55" s="119"/>
      <c r="T55" s="119"/>
      <c r="U55" s="119"/>
      <c r="V55" s="119"/>
      <c r="W55" s="119"/>
      <c r="X55" s="119"/>
      <c r="Y55" s="119"/>
      <c r="Z55" s="119"/>
      <c r="AA55" s="119" t="s">
        <v>143</v>
      </c>
      <c r="AB55" s="119" t="str">
        <f t="shared" si="51"/>
        <v>7064-000000</v>
      </c>
      <c r="AC55" s="119">
        <v>956.0</v>
      </c>
      <c r="AD55" s="119" t="str">
        <f t="shared" si="52"/>
        <v>006</v>
      </c>
      <c r="AE55" s="119"/>
      <c r="AF55" s="119"/>
      <c r="AG55" s="119">
        <v>110.0</v>
      </c>
      <c r="AH55" s="119" t="str">
        <f>Summary!$B$2</f>
        <v>USD</v>
      </c>
      <c r="AI55" s="119">
        <f t="shared" ref="AI55:AT55" si="54">IF(C55="",0,C55)</f>
        <v>0</v>
      </c>
      <c r="AJ55" s="119">
        <f t="shared" si="54"/>
        <v>0</v>
      </c>
      <c r="AK55" s="119">
        <f t="shared" si="54"/>
        <v>0</v>
      </c>
      <c r="AL55" s="119">
        <f t="shared" si="54"/>
        <v>0</v>
      </c>
      <c r="AM55" s="119">
        <f t="shared" si="54"/>
        <v>0</v>
      </c>
      <c r="AN55" s="119">
        <f t="shared" si="54"/>
        <v>0</v>
      </c>
      <c r="AO55" s="119">
        <f t="shared" si="54"/>
        <v>0</v>
      </c>
      <c r="AP55" s="119">
        <f t="shared" si="54"/>
        <v>0</v>
      </c>
      <c r="AQ55" s="119">
        <f t="shared" si="54"/>
        <v>0</v>
      </c>
      <c r="AR55" s="119">
        <f t="shared" si="54"/>
        <v>0</v>
      </c>
      <c r="AS55" s="119">
        <f t="shared" si="54"/>
        <v>0</v>
      </c>
      <c r="AT55" s="119">
        <f t="shared" si="54"/>
        <v>0</v>
      </c>
    </row>
    <row r="56" ht="21.75" customHeight="1">
      <c r="A56" s="135">
        <v>7066.0</v>
      </c>
      <c r="B56" s="147" t="s">
        <v>328</v>
      </c>
      <c r="C56" s="145"/>
      <c r="D56" s="145"/>
      <c r="E56" s="145"/>
      <c r="F56" s="145"/>
      <c r="G56" s="145"/>
      <c r="H56" s="145"/>
      <c r="I56" s="145"/>
      <c r="J56" s="145"/>
      <c r="K56" s="145"/>
      <c r="L56" s="145"/>
      <c r="M56" s="145"/>
      <c r="N56" s="145"/>
      <c r="O56" s="132">
        <f t="shared" si="50"/>
        <v>0</v>
      </c>
      <c r="P56" s="119"/>
      <c r="Q56" s="119"/>
      <c r="R56" s="119"/>
      <c r="S56" s="119"/>
      <c r="T56" s="119"/>
      <c r="U56" s="119"/>
      <c r="V56" s="119"/>
      <c r="W56" s="119"/>
      <c r="X56" s="119"/>
      <c r="Y56" s="119"/>
      <c r="Z56" s="119"/>
      <c r="AA56" s="119" t="s">
        <v>143</v>
      </c>
      <c r="AB56" s="119" t="str">
        <f t="shared" si="51"/>
        <v>7066-000000</v>
      </c>
      <c r="AC56" s="119">
        <v>956.0</v>
      </c>
      <c r="AD56" s="119" t="str">
        <f t="shared" si="52"/>
        <v>006</v>
      </c>
      <c r="AE56" s="119"/>
      <c r="AF56" s="119"/>
      <c r="AG56" s="119">
        <v>110.0</v>
      </c>
      <c r="AH56" s="119" t="str">
        <f>Summary!$B$2</f>
        <v>USD</v>
      </c>
      <c r="AI56" s="119">
        <f t="shared" ref="AI56:AT56" si="55">IF(C56="",0,C56)</f>
        <v>0</v>
      </c>
      <c r="AJ56" s="119">
        <f t="shared" si="55"/>
        <v>0</v>
      </c>
      <c r="AK56" s="119">
        <f t="shared" si="55"/>
        <v>0</v>
      </c>
      <c r="AL56" s="119">
        <f t="shared" si="55"/>
        <v>0</v>
      </c>
      <c r="AM56" s="119">
        <f t="shared" si="55"/>
        <v>0</v>
      </c>
      <c r="AN56" s="119">
        <f t="shared" si="55"/>
        <v>0</v>
      </c>
      <c r="AO56" s="119">
        <f t="shared" si="55"/>
        <v>0</v>
      </c>
      <c r="AP56" s="119">
        <f t="shared" si="55"/>
        <v>0</v>
      </c>
      <c r="AQ56" s="119">
        <f t="shared" si="55"/>
        <v>0</v>
      </c>
      <c r="AR56" s="119">
        <f t="shared" si="55"/>
        <v>0</v>
      </c>
      <c r="AS56" s="119">
        <f t="shared" si="55"/>
        <v>0</v>
      </c>
      <c r="AT56" s="119">
        <f t="shared" si="55"/>
        <v>0</v>
      </c>
    </row>
    <row r="57" ht="21.75" customHeight="1">
      <c r="A57" s="135">
        <v>7068.0</v>
      </c>
      <c r="B57" s="147" t="s">
        <v>329</v>
      </c>
      <c r="C57" s="145"/>
      <c r="D57" s="145"/>
      <c r="E57" s="145"/>
      <c r="F57" s="145"/>
      <c r="G57" s="145"/>
      <c r="H57" s="145"/>
      <c r="I57" s="145"/>
      <c r="J57" s="145"/>
      <c r="K57" s="145"/>
      <c r="L57" s="145"/>
      <c r="M57" s="145"/>
      <c r="N57" s="145"/>
      <c r="O57" s="132">
        <f t="shared" si="50"/>
        <v>0</v>
      </c>
      <c r="P57" s="119"/>
      <c r="Q57" s="119"/>
      <c r="R57" s="119"/>
      <c r="S57" s="119"/>
      <c r="T57" s="119"/>
      <c r="U57" s="119"/>
      <c r="V57" s="119"/>
      <c r="W57" s="119"/>
      <c r="X57" s="119"/>
      <c r="Y57" s="119"/>
      <c r="Z57" s="119"/>
      <c r="AA57" s="119" t="s">
        <v>143</v>
      </c>
      <c r="AB57" s="119" t="str">
        <f t="shared" si="51"/>
        <v>7068-000000</v>
      </c>
      <c r="AC57" s="119">
        <v>956.0</v>
      </c>
      <c r="AD57" s="119" t="str">
        <f t="shared" si="52"/>
        <v>006</v>
      </c>
      <c r="AE57" s="119"/>
      <c r="AF57" s="119"/>
      <c r="AG57" s="119">
        <v>110.0</v>
      </c>
      <c r="AH57" s="119" t="str">
        <f>Summary!$B$2</f>
        <v>USD</v>
      </c>
      <c r="AI57" s="119">
        <f t="shared" ref="AI57:AT57" si="56">IF(C57="",0,C57)</f>
        <v>0</v>
      </c>
      <c r="AJ57" s="119">
        <f t="shared" si="56"/>
        <v>0</v>
      </c>
      <c r="AK57" s="119">
        <f t="shared" si="56"/>
        <v>0</v>
      </c>
      <c r="AL57" s="119">
        <f t="shared" si="56"/>
        <v>0</v>
      </c>
      <c r="AM57" s="119">
        <f t="shared" si="56"/>
        <v>0</v>
      </c>
      <c r="AN57" s="119">
        <f t="shared" si="56"/>
        <v>0</v>
      </c>
      <c r="AO57" s="119">
        <f t="shared" si="56"/>
        <v>0</v>
      </c>
      <c r="AP57" s="119">
        <f t="shared" si="56"/>
        <v>0</v>
      </c>
      <c r="AQ57" s="119">
        <f t="shared" si="56"/>
        <v>0</v>
      </c>
      <c r="AR57" s="119">
        <f t="shared" si="56"/>
        <v>0</v>
      </c>
      <c r="AS57" s="119">
        <f t="shared" si="56"/>
        <v>0</v>
      </c>
      <c r="AT57" s="119">
        <f t="shared" si="56"/>
        <v>0</v>
      </c>
    </row>
    <row r="58" ht="21.75" customHeight="1">
      <c r="A58" s="150" t="s">
        <v>307</v>
      </c>
      <c r="B58" s="147"/>
      <c r="C58" s="154">
        <f t="shared" ref="C58:O58" si="57">SUM(C53:C57)</f>
        <v>0</v>
      </c>
      <c r="D58" s="154">
        <f t="shared" si="57"/>
        <v>0</v>
      </c>
      <c r="E58" s="154">
        <f t="shared" si="57"/>
        <v>0</v>
      </c>
      <c r="F58" s="154">
        <f t="shared" si="57"/>
        <v>0</v>
      </c>
      <c r="G58" s="154">
        <f t="shared" si="57"/>
        <v>0</v>
      </c>
      <c r="H58" s="154">
        <f t="shared" si="57"/>
        <v>0</v>
      </c>
      <c r="I58" s="154">
        <f t="shared" si="57"/>
        <v>0</v>
      </c>
      <c r="J58" s="154">
        <f t="shared" si="57"/>
        <v>0</v>
      </c>
      <c r="K58" s="154">
        <f t="shared" si="57"/>
        <v>0</v>
      </c>
      <c r="L58" s="154">
        <f t="shared" si="57"/>
        <v>0</v>
      </c>
      <c r="M58" s="154">
        <f t="shared" si="57"/>
        <v>0</v>
      </c>
      <c r="N58" s="154">
        <f t="shared" si="57"/>
        <v>0</v>
      </c>
      <c r="O58" s="154">
        <f t="shared" si="57"/>
        <v>0</v>
      </c>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21.75" customHeight="1">
      <c r="A59" s="135"/>
      <c r="B59" s="147"/>
      <c r="C59" s="175"/>
      <c r="D59" s="175"/>
      <c r="E59" s="175"/>
      <c r="F59" s="175"/>
      <c r="G59" s="175"/>
      <c r="H59" s="175"/>
      <c r="I59" s="175"/>
      <c r="J59" s="175"/>
      <c r="K59" s="175"/>
      <c r="L59" s="175"/>
      <c r="M59" s="175"/>
      <c r="N59" s="175"/>
      <c r="O59" s="175"/>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21.75" customHeight="1">
      <c r="A60" s="150" t="s">
        <v>308</v>
      </c>
      <c r="B60" s="151"/>
      <c r="C60" s="132"/>
      <c r="D60" s="132"/>
      <c r="E60" s="132"/>
      <c r="F60" s="132"/>
      <c r="G60" s="132"/>
      <c r="H60" s="132"/>
      <c r="I60" s="132"/>
      <c r="J60" s="132"/>
      <c r="K60" s="132"/>
      <c r="L60" s="132"/>
      <c r="M60" s="132"/>
      <c r="N60" s="132"/>
      <c r="O60" s="132"/>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21.75" customHeight="1">
      <c r="A61" s="135">
        <v>7060.0</v>
      </c>
      <c r="B61" s="147" t="s">
        <v>325</v>
      </c>
      <c r="C61" s="145"/>
      <c r="D61" s="145"/>
      <c r="E61" s="145"/>
      <c r="F61" s="145"/>
      <c r="G61" s="145"/>
      <c r="H61" s="145"/>
      <c r="I61" s="145"/>
      <c r="J61" s="145"/>
      <c r="K61" s="145"/>
      <c r="L61" s="145"/>
      <c r="M61" s="145"/>
      <c r="N61" s="145"/>
      <c r="O61" s="132">
        <f t="shared" ref="O61:O65" si="59">SUM(C61:N61)</f>
        <v>0</v>
      </c>
      <c r="P61" s="119"/>
      <c r="Q61" s="119"/>
      <c r="R61" s="119"/>
      <c r="S61" s="119"/>
      <c r="T61" s="119"/>
      <c r="U61" s="119"/>
      <c r="V61" s="119"/>
      <c r="W61" s="119"/>
      <c r="X61" s="119"/>
      <c r="Y61" s="119"/>
      <c r="Z61" s="119"/>
      <c r="AA61" s="119" t="s">
        <v>143</v>
      </c>
      <c r="AB61" s="119" t="str">
        <f t="shared" ref="AB61:AB65" si="60">IF(A61="","",A61&amp;"-000000")</f>
        <v>7060-000000</v>
      </c>
      <c r="AC61" s="119">
        <v>957.0</v>
      </c>
      <c r="AD61" s="119" t="str">
        <f t="shared" ref="AD61:AD65" si="61">IF(LEN($O$1)=3,$O$1,IF(LEN($O$1)=2,0&amp;$O$1,IF(LEN($O$1)=1,0&amp;0&amp;$O$1,"ERROR")))</f>
        <v>006</v>
      </c>
      <c r="AE61" s="119"/>
      <c r="AF61" s="119"/>
      <c r="AG61" s="119">
        <v>110.0</v>
      </c>
      <c r="AH61" s="119" t="str">
        <f>Summary!$B$2</f>
        <v>USD</v>
      </c>
      <c r="AI61" s="119">
        <f t="shared" ref="AI61:AT61" si="58">IF(C61="",0,C61)</f>
        <v>0</v>
      </c>
      <c r="AJ61" s="119">
        <f t="shared" si="58"/>
        <v>0</v>
      </c>
      <c r="AK61" s="119">
        <f t="shared" si="58"/>
        <v>0</v>
      </c>
      <c r="AL61" s="119">
        <f t="shared" si="58"/>
        <v>0</v>
      </c>
      <c r="AM61" s="119">
        <f t="shared" si="58"/>
        <v>0</v>
      </c>
      <c r="AN61" s="119">
        <f t="shared" si="58"/>
        <v>0</v>
      </c>
      <c r="AO61" s="119">
        <f t="shared" si="58"/>
        <v>0</v>
      </c>
      <c r="AP61" s="119">
        <f t="shared" si="58"/>
        <v>0</v>
      </c>
      <c r="AQ61" s="119">
        <f t="shared" si="58"/>
        <v>0</v>
      </c>
      <c r="AR61" s="119">
        <f t="shared" si="58"/>
        <v>0</v>
      </c>
      <c r="AS61" s="119">
        <f t="shared" si="58"/>
        <v>0</v>
      </c>
      <c r="AT61" s="119">
        <f t="shared" si="58"/>
        <v>0</v>
      </c>
    </row>
    <row r="62" ht="21.75" customHeight="1">
      <c r="A62" s="135">
        <v>7062.0</v>
      </c>
      <c r="B62" s="147" t="s">
        <v>326</v>
      </c>
      <c r="C62" s="145"/>
      <c r="D62" s="145"/>
      <c r="E62" s="145"/>
      <c r="F62" s="145"/>
      <c r="G62" s="145"/>
      <c r="H62" s="145"/>
      <c r="I62" s="145">
        <v>50.0</v>
      </c>
      <c r="J62" s="145">
        <v>50.0</v>
      </c>
      <c r="K62" s="145">
        <v>50.0</v>
      </c>
      <c r="L62" s="145">
        <v>50.0</v>
      </c>
      <c r="M62" s="145">
        <v>50.0</v>
      </c>
      <c r="N62" s="145">
        <v>50.0</v>
      </c>
      <c r="O62" s="132">
        <f t="shared" si="59"/>
        <v>300</v>
      </c>
      <c r="P62" s="119"/>
      <c r="Q62" s="119"/>
      <c r="R62" s="119"/>
      <c r="S62" s="119"/>
      <c r="T62" s="119"/>
      <c r="U62" s="119"/>
      <c r="V62" s="119"/>
      <c r="W62" s="119"/>
      <c r="X62" s="119"/>
      <c r="Y62" s="119"/>
      <c r="Z62" s="119"/>
      <c r="AA62" s="119" t="s">
        <v>143</v>
      </c>
      <c r="AB62" s="119" t="str">
        <f t="shared" si="60"/>
        <v>7062-000000</v>
      </c>
      <c r="AC62" s="119">
        <v>957.0</v>
      </c>
      <c r="AD62" s="119" t="str">
        <f t="shared" si="61"/>
        <v>006</v>
      </c>
      <c r="AE62" s="119"/>
      <c r="AF62" s="119"/>
      <c r="AG62" s="119">
        <v>110.0</v>
      </c>
      <c r="AH62" s="119" t="str">
        <f>Summary!$B$2</f>
        <v>USD</v>
      </c>
      <c r="AI62" s="119">
        <f t="shared" ref="AI62:AT62" si="62">IF(C62="",0,C62)</f>
        <v>0</v>
      </c>
      <c r="AJ62" s="119">
        <f t="shared" si="62"/>
        <v>0</v>
      </c>
      <c r="AK62" s="119">
        <f t="shared" si="62"/>
        <v>0</v>
      </c>
      <c r="AL62" s="119">
        <f t="shared" si="62"/>
        <v>0</v>
      </c>
      <c r="AM62" s="119">
        <f t="shared" si="62"/>
        <v>0</v>
      </c>
      <c r="AN62" s="119">
        <f t="shared" si="62"/>
        <v>0</v>
      </c>
      <c r="AO62" s="129">
        <f t="shared" si="62"/>
        <v>50</v>
      </c>
      <c r="AP62" s="129">
        <f t="shared" si="62"/>
        <v>50</v>
      </c>
      <c r="AQ62" s="129">
        <f t="shared" si="62"/>
        <v>50</v>
      </c>
      <c r="AR62" s="129">
        <f t="shared" si="62"/>
        <v>50</v>
      </c>
      <c r="AS62" s="129">
        <f t="shared" si="62"/>
        <v>50</v>
      </c>
      <c r="AT62" s="129">
        <f t="shared" si="62"/>
        <v>50</v>
      </c>
    </row>
    <row r="63" ht="21.75" customHeight="1">
      <c r="A63" s="135">
        <v>7064.0</v>
      </c>
      <c r="B63" s="147" t="s">
        <v>327</v>
      </c>
      <c r="C63" s="145"/>
      <c r="D63" s="145"/>
      <c r="E63" s="145"/>
      <c r="F63" s="145"/>
      <c r="G63" s="145"/>
      <c r="H63" s="145"/>
      <c r="I63" s="145"/>
      <c r="J63" s="145"/>
      <c r="K63" s="145"/>
      <c r="L63" s="145"/>
      <c r="M63" s="145"/>
      <c r="N63" s="145"/>
      <c r="O63" s="132">
        <f t="shared" si="59"/>
        <v>0</v>
      </c>
      <c r="P63" s="119"/>
      <c r="Q63" s="119"/>
      <c r="R63" s="119"/>
      <c r="S63" s="119"/>
      <c r="T63" s="119"/>
      <c r="U63" s="119"/>
      <c r="V63" s="119"/>
      <c r="W63" s="119"/>
      <c r="X63" s="119"/>
      <c r="Y63" s="119"/>
      <c r="Z63" s="119"/>
      <c r="AA63" s="119" t="s">
        <v>143</v>
      </c>
      <c r="AB63" s="119" t="str">
        <f t="shared" si="60"/>
        <v>7064-000000</v>
      </c>
      <c r="AC63" s="119">
        <v>957.0</v>
      </c>
      <c r="AD63" s="119" t="str">
        <f t="shared" si="61"/>
        <v>006</v>
      </c>
      <c r="AE63" s="119"/>
      <c r="AF63" s="119"/>
      <c r="AG63" s="119">
        <v>110.0</v>
      </c>
      <c r="AH63" s="119" t="str">
        <f>Summary!$B$2</f>
        <v>USD</v>
      </c>
      <c r="AI63" s="119">
        <f t="shared" ref="AI63:AT63" si="63">IF(C63="",0,C63)</f>
        <v>0</v>
      </c>
      <c r="AJ63" s="119">
        <f t="shared" si="63"/>
        <v>0</v>
      </c>
      <c r="AK63" s="119">
        <f t="shared" si="63"/>
        <v>0</v>
      </c>
      <c r="AL63" s="119">
        <f t="shared" si="63"/>
        <v>0</v>
      </c>
      <c r="AM63" s="119">
        <f t="shared" si="63"/>
        <v>0</v>
      </c>
      <c r="AN63" s="119">
        <f t="shared" si="63"/>
        <v>0</v>
      </c>
      <c r="AO63" s="119">
        <f t="shared" si="63"/>
        <v>0</v>
      </c>
      <c r="AP63" s="119">
        <f t="shared" si="63"/>
        <v>0</v>
      </c>
      <c r="AQ63" s="119">
        <f t="shared" si="63"/>
        <v>0</v>
      </c>
      <c r="AR63" s="119">
        <f t="shared" si="63"/>
        <v>0</v>
      </c>
      <c r="AS63" s="119">
        <f t="shared" si="63"/>
        <v>0</v>
      </c>
      <c r="AT63" s="119">
        <f t="shared" si="63"/>
        <v>0</v>
      </c>
    </row>
    <row r="64" ht="21.75" customHeight="1">
      <c r="A64" s="135">
        <v>7066.0</v>
      </c>
      <c r="B64" s="147" t="s">
        <v>328</v>
      </c>
      <c r="C64" s="145"/>
      <c r="D64" s="145"/>
      <c r="E64" s="145"/>
      <c r="F64" s="145"/>
      <c r="G64" s="145"/>
      <c r="H64" s="145"/>
      <c r="I64" s="145"/>
      <c r="J64" s="145"/>
      <c r="K64" s="145"/>
      <c r="L64" s="145"/>
      <c r="M64" s="145"/>
      <c r="N64" s="145"/>
      <c r="O64" s="132">
        <f t="shared" si="59"/>
        <v>0</v>
      </c>
      <c r="P64" s="119"/>
      <c r="Q64" s="119"/>
      <c r="R64" s="119"/>
      <c r="S64" s="119"/>
      <c r="T64" s="119"/>
      <c r="U64" s="119"/>
      <c r="V64" s="119"/>
      <c r="W64" s="119"/>
      <c r="X64" s="119"/>
      <c r="Y64" s="119"/>
      <c r="Z64" s="119"/>
      <c r="AA64" s="119" t="s">
        <v>143</v>
      </c>
      <c r="AB64" s="119" t="str">
        <f t="shared" si="60"/>
        <v>7066-000000</v>
      </c>
      <c r="AC64" s="119">
        <v>957.0</v>
      </c>
      <c r="AD64" s="119" t="str">
        <f t="shared" si="61"/>
        <v>006</v>
      </c>
      <c r="AE64" s="119"/>
      <c r="AF64" s="119"/>
      <c r="AG64" s="119">
        <v>110.0</v>
      </c>
      <c r="AH64" s="119" t="str">
        <f>Summary!$B$2</f>
        <v>USD</v>
      </c>
      <c r="AI64" s="119">
        <f t="shared" ref="AI64:AT64" si="64">IF(C64="",0,C64)</f>
        <v>0</v>
      </c>
      <c r="AJ64" s="119">
        <f t="shared" si="64"/>
        <v>0</v>
      </c>
      <c r="AK64" s="119">
        <f t="shared" si="64"/>
        <v>0</v>
      </c>
      <c r="AL64" s="119">
        <f t="shared" si="64"/>
        <v>0</v>
      </c>
      <c r="AM64" s="119">
        <f t="shared" si="64"/>
        <v>0</v>
      </c>
      <c r="AN64" s="119">
        <f t="shared" si="64"/>
        <v>0</v>
      </c>
      <c r="AO64" s="119">
        <f t="shared" si="64"/>
        <v>0</v>
      </c>
      <c r="AP64" s="119">
        <f t="shared" si="64"/>
        <v>0</v>
      </c>
      <c r="AQ64" s="119">
        <f t="shared" si="64"/>
        <v>0</v>
      </c>
      <c r="AR64" s="119">
        <f t="shared" si="64"/>
        <v>0</v>
      </c>
      <c r="AS64" s="119">
        <f t="shared" si="64"/>
        <v>0</v>
      </c>
      <c r="AT64" s="119">
        <f t="shared" si="64"/>
        <v>0</v>
      </c>
    </row>
    <row r="65" ht="21.75" customHeight="1">
      <c r="A65" s="135">
        <v>7068.0</v>
      </c>
      <c r="B65" s="147" t="s">
        <v>329</v>
      </c>
      <c r="C65" s="145"/>
      <c r="D65" s="145"/>
      <c r="E65" s="145"/>
      <c r="F65" s="145"/>
      <c r="G65" s="145"/>
      <c r="H65" s="145"/>
      <c r="I65" s="145"/>
      <c r="J65" s="145"/>
      <c r="K65" s="145"/>
      <c r="L65" s="145"/>
      <c r="M65" s="145"/>
      <c r="N65" s="145"/>
      <c r="O65" s="132">
        <f t="shared" si="59"/>
        <v>0</v>
      </c>
      <c r="P65" s="119"/>
      <c r="Q65" s="119"/>
      <c r="R65" s="119"/>
      <c r="S65" s="119"/>
      <c r="T65" s="119"/>
      <c r="U65" s="119"/>
      <c r="V65" s="119"/>
      <c r="W65" s="119"/>
      <c r="X65" s="119"/>
      <c r="Y65" s="119"/>
      <c r="Z65" s="119"/>
      <c r="AA65" s="119" t="s">
        <v>143</v>
      </c>
      <c r="AB65" s="119" t="str">
        <f t="shared" si="60"/>
        <v>7068-000000</v>
      </c>
      <c r="AC65" s="119">
        <v>957.0</v>
      </c>
      <c r="AD65" s="119" t="str">
        <f t="shared" si="61"/>
        <v>006</v>
      </c>
      <c r="AE65" s="119"/>
      <c r="AF65" s="119"/>
      <c r="AG65" s="119">
        <v>110.0</v>
      </c>
      <c r="AH65" s="119" t="str">
        <f>Summary!$B$2</f>
        <v>USD</v>
      </c>
      <c r="AI65" s="119">
        <f t="shared" ref="AI65:AT65" si="65">IF(C65="",0,C65)</f>
        <v>0</v>
      </c>
      <c r="AJ65" s="119">
        <f t="shared" si="65"/>
        <v>0</v>
      </c>
      <c r="AK65" s="119">
        <f t="shared" si="65"/>
        <v>0</v>
      </c>
      <c r="AL65" s="119">
        <f t="shared" si="65"/>
        <v>0</v>
      </c>
      <c r="AM65" s="119">
        <f t="shared" si="65"/>
        <v>0</v>
      </c>
      <c r="AN65" s="119">
        <f t="shared" si="65"/>
        <v>0</v>
      </c>
      <c r="AO65" s="119">
        <f t="shared" si="65"/>
        <v>0</v>
      </c>
      <c r="AP65" s="119">
        <f t="shared" si="65"/>
        <v>0</v>
      </c>
      <c r="AQ65" s="119">
        <f t="shared" si="65"/>
        <v>0</v>
      </c>
      <c r="AR65" s="119">
        <f t="shared" si="65"/>
        <v>0</v>
      </c>
      <c r="AS65" s="119">
        <f t="shared" si="65"/>
        <v>0</v>
      </c>
      <c r="AT65" s="119">
        <f t="shared" si="65"/>
        <v>0</v>
      </c>
    </row>
    <row r="66" ht="21.75" customHeight="1">
      <c r="A66" s="150" t="s">
        <v>309</v>
      </c>
      <c r="B66" s="151"/>
      <c r="C66" s="154">
        <f t="shared" ref="C66:O66" si="66">SUM(C61:C65)</f>
        <v>0</v>
      </c>
      <c r="D66" s="154">
        <f t="shared" si="66"/>
        <v>0</v>
      </c>
      <c r="E66" s="154">
        <f t="shared" si="66"/>
        <v>0</v>
      </c>
      <c r="F66" s="154">
        <f t="shared" si="66"/>
        <v>0</v>
      </c>
      <c r="G66" s="154">
        <f t="shared" si="66"/>
        <v>0</v>
      </c>
      <c r="H66" s="154">
        <f t="shared" si="66"/>
        <v>0</v>
      </c>
      <c r="I66" s="154">
        <f t="shared" si="66"/>
        <v>50</v>
      </c>
      <c r="J66" s="154">
        <f t="shared" si="66"/>
        <v>50</v>
      </c>
      <c r="K66" s="154">
        <f t="shared" si="66"/>
        <v>50</v>
      </c>
      <c r="L66" s="154">
        <f t="shared" si="66"/>
        <v>50</v>
      </c>
      <c r="M66" s="154">
        <f t="shared" si="66"/>
        <v>50</v>
      </c>
      <c r="N66" s="154">
        <f t="shared" si="66"/>
        <v>50</v>
      </c>
      <c r="O66" s="154">
        <f t="shared" si="66"/>
        <v>300</v>
      </c>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21.75" customHeight="1">
      <c r="A67" s="130"/>
      <c r="B67" s="151"/>
      <c r="C67" s="132"/>
      <c r="D67" s="132"/>
      <c r="E67" s="132"/>
      <c r="F67" s="132"/>
      <c r="G67" s="132"/>
      <c r="H67" s="132"/>
      <c r="I67" s="132"/>
      <c r="J67" s="132"/>
      <c r="K67" s="132"/>
      <c r="L67" s="132"/>
      <c r="M67" s="132"/>
      <c r="N67" s="132"/>
      <c r="O67" s="132"/>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21.75" customHeight="1">
      <c r="A68" s="150" t="s">
        <v>310</v>
      </c>
      <c r="B68" s="151"/>
      <c r="C68" s="132"/>
      <c r="D68" s="132"/>
      <c r="E68" s="132"/>
      <c r="F68" s="132"/>
      <c r="G68" s="132"/>
      <c r="H68" s="132"/>
      <c r="I68" s="132"/>
      <c r="J68" s="132"/>
      <c r="K68" s="132"/>
      <c r="L68" s="132"/>
      <c r="M68" s="132"/>
      <c r="N68" s="132"/>
      <c r="O68" s="132"/>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21.75" customHeight="1">
      <c r="A69" s="135">
        <v>7060.0</v>
      </c>
      <c r="B69" s="147" t="s">
        <v>325</v>
      </c>
      <c r="C69" s="145"/>
      <c r="D69" s="145"/>
      <c r="E69" s="145"/>
      <c r="F69" s="145"/>
      <c r="G69" s="145"/>
      <c r="H69" s="145"/>
      <c r="I69" s="145"/>
      <c r="J69" s="145"/>
      <c r="K69" s="145"/>
      <c r="L69" s="145"/>
      <c r="M69" s="145"/>
      <c r="N69" s="145"/>
      <c r="O69" s="132">
        <f t="shared" ref="O69:O73" si="68">SUM(C69:N69)</f>
        <v>0</v>
      </c>
      <c r="P69" s="119"/>
      <c r="Q69" s="119"/>
      <c r="R69" s="119"/>
      <c r="S69" s="119"/>
      <c r="T69" s="119"/>
      <c r="U69" s="119"/>
      <c r="V69" s="119"/>
      <c r="W69" s="119"/>
      <c r="X69" s="119"/>
      <c r="Y69" s="119"/>
      <c r="Z69" s="119"/>
      <c r="AA69" s="119" t="s">
        <v>143</v>
      </c>
      <c r="AB69" s="119" t="str">
        <f t="shared" ref="AB69:AB73" si="69">IF(A69="","",A69&amp;"-000000")</f>
        <v>7060-000000</v>
      </c>
      <c r="AC69" s="119">
        <v>958.0</v>
      </c>
      <c r="AD69" s="119" t="str">
        <f t="shared" ref="AD69:AD73" si="70">IF(LEN($O$1)=3,$O$1,IF(LEN($O$1)=2,0&amp;$O$1,IF(LEN($O$1)=1,0&amp;0&amp;$O$1,"ERROR")))</f>
        <v>006</v>
      </c>
      <c r="AE69" s="119"/>
      <c r="AF69" s="119"/>
      <c r="AG69" s="119">
        <v>110.0</v>
      </c>
      <c r="AH69" s="119" t="str">
        <f>Summary!$B$2</f>
        <v>USD</v>
      </c>
      <c r="AI69" s="119">
        <f t="shared" ref="AI69:AT69" si="67">IF(C69="",0,C69)</f>
        <v>0</v>
      </c>
      <c r="AJ69" s="119">
        <f t="shared" si="67"/>
        <v>0</v>
      </c>
      <c r="AK69" s="119">
        <f t="shared" si="67"/>
        <v>0</v>
      </c>
      <c r="AL69" s="119">
        <f t="shared" si="67"/>
        <v>0</v>
      </c>
      <c r="AM69" s="119">
        <f t="shared" si="67"/>
        <v>0</v>
      </c>
      <c r="AN69" s="119">
        <f t="shared" si="67"/>
        <v>0</v>
      </c>
      <c r="AO69" s="119">
        <f t="shared" si="67"/>
        <v>0</v>
      </c>
      <c r="AP69" s="119">
        <f t="shared" si="67"/>
        <v>0</v>
      </c>
      <c r="AQ69" s="119">
        <f t="shared" si="67"/>
        <v>0</v>
      </c>
      <c r="AR69" s="119">
        <f t="shared" si="67"/>
        <v>0</v>
      </c>
      <c r="AS69" s="119">
        <f t="shared" si="67"/>
        <v>0</v>
      </c>
      <c r="AT69" s="119">
        <f t="shared" si="67"/>
        <v>0</v>
      </c>
    </row>
    <row r="70" ht="21.75" customHeight="1">
      <c r="A70" s="135">
        <v>7062.0</v>
      </c>
      <c r="B70" s="147" t="s">
        <v>326</v>
      </c>
      <c r="C70" s="145"/>
      <c r="D70" s="145"/>
      <c r="E70" s="145"/>
      <c r="F70" s="145"/>
      <c r="G70" s="145"/>
      <c r="H70" s="145"/>
      <c r="I70" s="145"/>
      <c r="J70" s="145"/>
      <c r="K70" s="145"/>
      <c r="L70" s="145"/>
      <c r="M70" s="145"/>
      <c r="N70" s="145"/>
      <c r="O70" s="132">
        <f t="shared" si="68"/>
        <v>0</v>
      </c>
      <c r="P70" s="119"/>
      <c r="Q70" s="119"/>
      <c r="R70" s="119"/>
      <c r="S70" s="119"/>
      <c r="T70" s="119"/>
      <c r="U70" s="119"/>
      <c r="V70" s="119"/>
      <c r="W70" s="119"/>
      <c r="X70" s="119"/>
      <c r="Y70" s="119"/>
      <c r="Z70" s="119"/>
      <c r="AA70" s="119" t="s">
        <v>143</v>
      </c>
      <c r="AB70" s="119" t="str">
        <f t="shared" si="69"/>
        <v>7062-000000</v>
      </c>
      <c r="AC70" s="119">
        <v>958.0</v>
      </c>
      <c r="AD70" s="119" t="str">
        <f t="shared" si="70"/>
        <v>006</v>
      </c>
      <c r="AE70" s="119"/>
      <c r="AF70" s="119"/>
      <c r="AG70" s="119">
        <v>110.0</v>
      </c>
      <c r="AH70" s="119" t="str">
        <f>Summary!$B$2</f>
        <v>USD</v>
      </c>
      <c r="AI70" s="119">
        <f t="shared" ref="AI70:AT70" si="71">IF(C70="",0,C70)</f>
        <v>0</v>
      </c>
      <c r="AJ70" s="119">
        <f t="shared" si="71"/>
        <v>0</v>
      </c>
      <c r="AK70" s="119">
        <f t="shared" si="71"/>
        <v>0</v>
      </c>
      <c r="AL70" s="119">
        <f t="shared" si="71"/>
        <v>0</v>
      </c>
      <c r="AM70" s="119">
        <f t="shared" si="71"/>
        <v>0</v>
      </c>
      <c r="AN70" s="119">
        <f t="shared" si="71"/>
        <v>0</v>
      </c>
      <c r="AO70" s="119">
        <f t="shared" si="71"/>
        <v>0</v>
      </c>
      <c r="AP70" s="119">
        <f t="shared" si="71"/>
        <v>0</v>
      </c>
      <c r="AQ70" s="119">
        <f t="shared" si="71"/>
        <v>0</v>
      </c>
      <c r="AR70" s="119">
        <f t="shared" si="71"/>
        <v>0</v>
      </c>
      <c r="AS70" s="119">
        <f t="shared" si="71"/>
        <v>0</v>
      </c>
      <c r="AT70" s="119">
        <f t="shared" si="71"/>
        <v>0</v>
      </c>
    </row>
    <row r="71" ht="21.75" customHeight="1">
      <c r="A71" s="135">
        <v>7064.0</v>
      </c>
      <c r="B71" s="147" t="s">
        <v>327</v>
      </c>
      <c r="C71" s="145"/>
      <c r="D71" s="145"/>
      <c r="E71" s="145"/>
      <c r="F71" s="145"/>
      <c r="G71" s="145"/>
      <c r="H71" s="145"/>
      <c r="I71" s="145"/>
      <c r="J71" s="145"/>
      <c r="K71" s="145"/>
      <c r="L71" s="145"/>
      <c r="M71" s="145"/>
      <c r="N71" s="145"/>
      <c r="O71" s="132">
        <f t="shared" si="68"/>
        <v>0</v>
      </c>
      <c r="P71" s="119"/>
      <c r="Q71" s="119"/>
      <c r="R71" s="119"/>
      <c r="S71" s="119"/>
      <c r="T71" s="119"/>
      <c r="U71" s="119"/>
      <c r="V71" s="119"/>
      <c r="W71" s="119"/>
      <c r="X71" s="119"/>
      <c r="Y71" s="119"/>
      <c r="Z71" s="119"/>
      <c r="AA71" s="119" t="s">
        <v>143</v>
      </c>
      <c r="AB71" s="119" t="str">
        <f t="shared" si="69"/>
        <v>7064-000000</v>
      </c>
      <c r="AC71" s="119">
        <v>958.0</v>
      </c>
      <c r="AD71" s="119" t="str">
        <f t="shared" si="70"/>
        <v>006</v>
      </c>
      <c r="AE71" s="119"/>
      <c r="AF71" s="119"/>
      <c r="AG71" s="119">
        <v>110.0</v>
      </c>
      <c r="AH71" s="119" t="str">
        <f>Summary!$B$2</f>
        <v>USD</v>
      </c>
      <c r="AI71" s="119">
        <f t="shared" ref="AI71:AT71" si="72">IF(C71="",0,C71)</f>
        <v>0</v>
      </c>
      <c r="AJ71" s="119">
        <f t="shared" si="72"/>
        <v>0</v>
      </c>
      <c r="AK71" s="119">
        <f t="shared" si="72"/>
        <v>0</v>
      </c>
      <c r="AL71" s="119">
        <f t="shared" si="72"/>
        <v>0</v>
      </c>
      <c r="AM71" s="119">
        <f t="shared" si="72"/>
        <v>0</v>
      </c>
      <c r="AN71" s="119">
        <f t="shared" si="72"/>
        <v>0</v>
      </c>
      <c r="AO71" s="119">
        <f t="shared" si="72"/>
        <v>0</v>
      </c>
      <c r="AP71" s="119">
        <f t="shared" si="72"/>
        <v>0</v>
      </c>
      <c r="AQ71" s="119">
        <f t="shared" si="72"/>
        <v>0</v>
      </c>
      <c r="AR71" s="119">
        <f t="shared" si="72"/>
        <v>0</v>
      </c>
      <c r="AS71" s="119">
        <f t="shared" si="72"/>
        <v>0</v>
      </c>
      <c r="AT71" s="119">
        <f t="shared" si="72"/>
        <v>0</v>
      </c>
    </row>
    <row r="72" ht="21.75" customHeight="1">
      <c r="A72" s="135">
        <v>7066.0</v>
      </c>
      <c r="B72" s="147" t="s">
        <v>328</v>
      </c>
      <c r="C72" s="145"/>
      <c r="D72" s="145"/>
      <c r="E72" s="145"/>
      <c r="F72" s="145"/>
      <c r="G72" s="145"/>
      <c r="H72" s="145"/>
      <c r="I72" s="145"/>
      <c r="J72" s="145"/>
      <c r="K72" s="145"/>
      <c r="L72" s="145"/>
      <c r="M72" s="145"/>
      <c r="N72" s="145"/>
      <c r="O72" s="132">
        <f t="shared" si="68"/>
        <v>0</v>
      </c>
      <c r="P72" s="119"/>
      <c r="Q72" s="119"/>
      <c r="R72" s="119"/>
      <c r="S72" s="119"/>
      <c r="T72" s="119"/>
      <c r="U72" s="119"/>
      <c r="V72" s="119"/>
      <c r="W72" s="119"/>
      <c r="X72" s="119"/>
      <c r="Y72" s="119"/>
      <c r="Z72" s="119"/>
      <c r="AA72" s="119" t="s">
        <v>143</v>
      </c>
      <c r="AB72" s="119" t="str">
        <f t="shared" si="69"/>
        <v>7066-000000</v>
      </c>
      <c r="AC72" s="119">
        <v>958.0</v>
      </c>
      <c r="AD72" s="119" t="str">
        <f t="shared" si="70"/>
        <v>006</v>
      </c>
      <c r="AE72" s="119"/>
      <c r="AF72" s="119"/>
      <c r="AG72" s="119">
        <v>110.0</v>
      </c>
      <c r="AH72" s="119" t="str">
        <f>Summary!$B$2</f>
        <v>USD</v>
      </c>
      <c r="AI72" s="119">
        <f t="shared" ref="AI72:AT72" si="73">IF(C72="",0,C72)</f>
        <v>0</v>
      </c>
      <c r="AJ72" s="119">
        <f t="shared" si="73"/>
        <v>0</v>
      </c>
      <c r="AK72" s="119">
        <f t="shared" si="73"/>
        <v>0</v>
      </c>
      <c r="AL72" s="119">
        <f t="shared" si="73"/>
        <v>0</v>
      </c>
      <c r="AM72" s="119">
        <f t="shared" si="73"/>
        <v>0</v>
      </c>
      <c r="AN72" s="119">
        <f t="shared" si="73"/>
        <v>0</v>
      </c>
      <c r="AO72" s="119">
        <f t="shared" si="73"/>
        <v>0</v>
      </c>
      <c r="AP72" s="119">
        <f t="shared" si="73"/>
        <v>0</v>
      </c>
      <c r="AQ72" s="119">
        <f t="shared" si="73"/>
        <v>0</v>
      </c>
      <c r="AR72" s="119">
        <f t="shared" si="73"/>
        <v>0</v>
      </c>
      <c r="AS72" s="119">
        <f t="shared" si="73"/>
        <v>0</v>
      </c>
      <c r="AT72" s="119">
        <f t="shared" si="73"/>
        <v>0</v>
      </c>
    </row>
    <row r="73" ht="21.75" customHeight="1">
      <c r="A73" s="135">
        <v>7068.0</v>
      </c>
      <c r="B73" s="147" t="s">
        <v>329</v>
      </c>
      <c r="C73" s="145"/>
      <c r="D73" s="145"/>
      <c r="E73" s="145"/>
      <c r="F73" s="145"/>
      <c r="G73" s="145"/>
      <c r="H73" s="145"/>
      <c r="I73" s="145"/>
      <c r="J73" s="145"/>
      <c r="K73" s="145"/>
      <c r="L73" s="145"/>
      <c r="M73" s="145"/>
      <c r="N73" s="145"/>
      <c r="O73" s="132">
        <f t="shared" si="68"/>
        <v>0</v>
      </c>
      <c r="P73" s="119"/>
      <c r="Q73" s="119"/>
      <c r="R73" s="119"/>
      <c r="S73" s="119"/>
      <c r="T73" s="119"/>
      <c r="U73" s="119"/>
      <c r="V73" s="119"/>
      <c r="W73" s="119"/>
      <c r="X73" s="119"/>
      <c r="Y73" s="119"/>
      <c r="Z73" s="119"/>
      <c r="AA73" s="119" t="s">
        <v>143</v>
      </c>
      <c r="AB73" s="119" t="str">
        <f t="shared" si="69"/>
        <v>7068-000000</v>
      </c>
      <c r="AC73" s="119">
        <v>958.0</v>
      </c>
      <c r="AD73" s="119" t="str">
        <f t="shared" si="70"/>
        <v>006</v>
      </c>
      <c r="AE73" s="119"/>
      <c r="AF73" s="119"/>
      <c r="AG73" s="119">
        <v>110.0</v>
      </c>
      <c r="AH73" s="119" t="str">
        <f>Summary!$B$2</f>
        <v>USD</v>
      </c>
      <c r="AI73" s="119">
        <f t="shared" ref="AI73:AT73" si="74">IF(C73="",0,C73)</f>
        <v>0</v>
      </c>
      <c r="AJ73" s="119">
        <f t="shared" si="74"/>
        <v>0</v>
      </c>
      <c r="AK73" s="119">
        <f t="shared" si="74"/>
        <v>0</v>
      </c>
      <c r="AL73" s="119">
        <f t="shared" si="74"/>
        <v>0</v>
      </c>
      <c r="AM73" s="119">
        <f t="shared" si="74"/>
        <v>0</v>
      </c>
      <c r="AN73" s="119">
        <f t="shared" si="74"/>
        <v>0</v>
      </c>
      <c r="AO73" s="119">
        <f t="shared" si="74"/>
        <v>0</v>
      </c>
      <c r="AP73" s="119">
        <f t="shared" si="74"/>
        <v>0</v>
      </c>
      <c r="AQ73" s="119">
        <f t="shared" si="74"/>
        <v>0</v>
      </c>
      <c r="AR73" s="119">
        <f t="shared" si="74"/>
        <v>0</v>
      </c>
      <c r="AS73" s="119">
        <f t="shared" si="74"/>
        <v>0</v>
      </c>
      <c r="AT73" s="119">
        <f t="shared" si="74"/>
        <v>0</v>
      </c>
    </row>
    <row r="74" ht="21.75" customHeight="1">
      <c r="A74" s="150" t="s">
        <v>311</v>
      </c>
      <c r="B74" s="147"/>
      <c r="C74" s="154">
        <f t="shared" ref="C74:O74" si="75">SUM(C69:C73)</f>
        <v>0</v>
      </c>
      <c r="D74" s="154">
        <f t="shared" si="75"/>
        <v>0</v>
      </c>
      <c r="E74" s="154">
        <f t="shared" si="75"/>
        <v>0</v>
      </c>
      <c r="F74" s="154">
        <f t="shared" si="75"/>
        <v>0</v>
      </c>
      <c r="G74" s="154">
        <f t="shared" si="75"/>
        <v>0</v>
      </c>
      <c r="H74" s="154">
        <f t="shared" si="75"/>
        <v>0</v>
      </c>
      <c r="I74" s="154">
        <f t="shared" si="75"/>
        <v>0</v>
      </c>
      <c r="J74" s="154">
        <f t="shared" si="75"/>
        <v>0</v>
      </c>
      <c r="K74" s="154">
        <f t="shared" si="75"/>
        <v>0</v>
      </c>
      <c r="L74" s="154">
        <f t="shared" si="75"/>
        <v>0</v>
      </c>
      <c r="M74" s="154">
        <f t="shared" si="75"/>
        <v>0</v>
      </c>
      <c r="N74" s="154">
        <f t="shared" si="75"/>
        <v>0</v>
      </c>
      <c r="O74" s="154">
        <f t="shared" si="75"/>
        <v>0</v>
      </c>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21.75" customHeight="1">
      <c r="A75" s="135"/>
      <c r="B75" s="147"/>
      <c r="C75" s="132"/>
      <c r="D75" s="132"/>
      <c r="E75" s="132"/>
      <c r="F75" s="132"/>
      <c r="G75" s="132"/>
      <c r="H75" s="132"/>
      <c r="I75" s="132"/>
      <c r="J75" s="132"/>
      <c r="K75" s="132"/>
      <c r="L75" s="132"/>
      <c r="M75" s="132"/>
      <c r="N75" s="132"/>
      <c r="O75" s="132"/>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21.75" customHeight="1">
      <c r="A76" s="150" t="s">
        <v>312</v>
      </c>
      <c r="B76" s="151"/>
      <c r="C76" s="132"/>
      <c r="D76" s="132"/>
      <c r="E76" s="132"/>
      <c r="F76" s="132"/>
      <c r="G76" s="132"/>
      <c r="H76" s="132"/>
      <c r="I76" s="132"/>
      <c r="J76" s="132"/>
      <c r="K76" s="132"/>
      <c r="L76" s="132"/>
      <c r="M76" s="132"/>
      <c r="N76" s="132"/>
      <c r="O76" s="132"/>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21.75" customHeight="1">
      <c r="A77" s="135">
        <v>7060.0</v>
      </c>
      <c r="B77" s="147" t="s">
        <v>325</v>
      </c>
      <c r="C77" s="145"/>
      <c r="D77" s="145"/>
      <c r="E77" s="145"/>
      <c r="F77" s="145"/>
      <c r="G77" s="145"/>
      <c r="H77" s="145"/>
      <c r="I77" s="145"/>
      <c r="J77" s="145"/>
      <c r="K77" s="145"/>
      <c r="L77" s="145"/>
      <c r="M77" s="145"/>
      <c r="N77" s="145"/>
      <c r="O77" s="132">
        <f t="shared" ref="O77:O81" si="77">SUM(C77:N77)</f>
        <v>0</v>
      </c>
      <c r="P77" s="119"/>
      <c r="Q77" s="119"/>
      <c r="R77" s="119"/>
      <c r="S77" s="119"/>
      <c r="T77" s="119"/>
      <c r="U77" s="119"/>
      <c r="V77" s="119"/>
      <c r="W77" s="119"/>
      <c r="X77" s="119"/>
      <c r="Y77" s="119"/>
      <c r="Z77" s="119"/>
      <c r="AA77" s="119" t="s">
        <v>143</v>
      </c>
      <c r="AB77" s="119" t="str">
        <f t="shared" ref="AB77:AB81" si="78">IF(A77="","",A77&amp;"-000000")</f>
        <v>7060-000000</v>
      </c>
      <c r="AC77" s="119">
        <v>959.0</v>
      </c>
      <c r="AD77" s="119" t="str">
        <f t="shared" ref="AD77:AD81" si="79">IF(LEN($O$1)=3,$O$1,IF(LEN($O$1)=2,0&amp;$O$1,IF(LEN($O$1)=1,0&amp;0&amp;$O$1,"ERROR")))</f>
        <v>006</v>
      </c>
      <c r="AE77" s="119"/>
      <c r="AF77" s="119"/>
      <c r="AG77" s="119">
        <v>110.0</v>
      </c>
      <c r="AH77" s="119" t="str">
        <f>Summary!$B$2</f>
        <v>USD</v>
      </c>
      <c r="AI77" s="119">
        <f t="shared" ref="AI77:AT77" si="76">IF(C77="",0,C77)</f>
        <v>0</v>
      </c>
      <c r="AJ77" s="119">
        <f t="shared" si="76"/>
        <v>0</v>
      </c>
      <c r="AK77" s="119">
        <f t="shared" si="76"/>
        <v>0</v>
      </c>
      <c r="AL77" s="119">
        <f t="shared" si="76"/>
        <v>0</v>
      </c>
      <c r="AM77" s="119">
        <f t="shared" si="76"/>
        <v>0</v>
      </c>
      <c r="AN77" s="119">
        <f t="shared" si="76"/>
        <v>0</v>
      </c>
      <c r="AO77" s="119">
        <f t="shared" si="76"/>
        <v>0</v>
      </c>
      <c r="AP77" s="119">
        <f t="shared" si="76"/>
        <v>0</v>
      </c>
      <c r="AQ77" s="119">
        <f t="shared" si="76"/>
        <v>0</v>
      </c>
      <c r="AR77" s="119">
        <f t="shared" si="76"/>
        <v>0</v>
      </c>
      <c r="AS77" s="119">
        <f t="shared" si="76"/>
        <v>0</v>
      </c>
      <c r="AT77" s="119">
        <f t="shared" si="76"/>
        <v>0</v>
      </c>
    </row>
    <row r="78" ht="21.75" customHeight="1">
      <c r="A78" s="135">
        <v>7062.0</v>
      </c>
      <c r="B78" s="147" t="s">
        <v>326</v>
      </c>
      <c r="C78" s="145"/>
      <c r="D78" s="145"/>
      <c r="E78" s="145"/>
      <c r="F78" s="145"/>
      <c r="G78" s="145"/>
      <c r="H78" s="145"/>
      <c r="I78" s="145"/>
      <c r="J78" s="145"/>
      <c r="K78" s="145"/>
      <c r="L78" s="145"/>
      <c r="M78" s="145"/>
      <c r="N78" s="145"/>
      <c r="O78" s="132">
        <f t="shared" si="77"/>
        <v>0</v>
      </c>
      <c r="P78" s="119"/>
      <c r="Q78" s="119"/>
      <c r="R78" s="119"/>
      <c r="S78" s="119"/>
      <c r="T78" s="119"/>
      <c r="U78" s="119"/>
      <c r="V78" s="119"/>
      <c r="W78" s="119"/>
      <c r="X78" s="119"/>
      <c r="Y78" s="119"/>
      <c r="Z78" s="119"/>
      <c r="AA78" s="119" t="s">
        <v>143</v>
      </c>
      <c r="AB78" s="119" t="str">
        <f t="shared" si="78"/>
        <v>7062-000000</v>
      </c>
      <c r="AC78" s="119">
        <v>959.0</v>
      </c>
      <c r="AD78" s="119" t="str">
        <f t="shared" si="79"/>
        <v>006</v>
      </c>
      <c r="AE78" s="119"/>
      <c r="AF78" s="119"/>
      <c r="AG78" s="119">
        <v>110.0</v>
      </c>
      <c r="AH78" s="119" t="str">
        <f>Summary!$B$2</f>
        <v>USD</v>
      </c>
      <c r="AI78" s="119">
        <f t="shared" ref="AI78:AT78" si="80">IF(C78="",0,C78)</f>
        <v>0</v>
      </c>
      <c r="AJ78" s="119">
        <f t="shared" si="80"/>
        <v>0</v>
      </c>
      <c r="AK78" s="119">
        <f t="shared" si="80"/>
        <v>0</v>
      </c>
      <c r="AL78" s="119">
        <f t="shared" si="80"/>
        <v>0</v>
      </c>
      <c r="AM78" s="119">
        <f t="shared" si="80"/>
        <v>0</v>
      </c>
      <c r="AN78" s="119">
        <f t="shared" si="80"/>
        <v>0</v>
      </c>
      <c r="AO78" s="119">
        <f t="shared" si="80"/>
        <v>0</v>
      </c>
      <c r="AP78" s="119">
        <f t="shared" si="80"/>
        <v>0</v>
      </c>
      <c r="AQ78" s="119">
        <f t="shared" si="80"/>
        <v>0</v>
      </c>
      <c r="AR78" s="119">
        <f t="shared" si="80"/>
        <v>0</v>
      </c>
      <c r="AS78" s="119">
        <f t="shared" si="80"/>
        <v>0</v>
      </c>
      <c r="AT78" s="119">
        <f t="shared" si="80"/>
        <v>0</v>
      </c>
    </row>
    <row r="79" ht="21.75" customHeight="1">
      <c r="A79" s="135">
        <v>7064.0</v>
      </c>
      <c r="B79" s="147" t="s">
        <v>327</v>
      </c>
      <c r="C79" s="145"/>
      <c r="D79" s="145"/>
      <c r="E79" s="145"/>
      <c r="F79" s="145"/>
      <c r="G79" s="145"/>
      <c r="H79" s="145"/>
      <c r="I79" s="145"/>
      <c r="J79" s="145"/>
      <c r="K79" s="145"/>
      <c r="L79" s="145"/>
      <c r="M79" s="145"/>
      <c r="N79" s="145"/>
      <c r="O79" s="132">
        <f t="shared" si="77"/>
        <v>0</v>
      </c>
      <c r="P79" s="119"/>
      <c r="Q79" s="119"/>
      <c r="R79" s="119"/>
      <c r="S79" s="119"/>
      <c r="T79" s="119"/>
      <c r="U79" s="119"/>
      <c r="V79" s="119"/>
      <c r="W79" s="119"/>
      <c r="X79" s="119"/>
      <c r="Y79" s="119"/>
      <c r="Z79" s="119"/>
      <c r="AA79" s="119" t="s">
        <v>143</v>
      </c>
      <c r="AB79" s="119" t="str">
        <f t="shared" si="78"/>
        <v>7064-000000</v>
      </c>
      <c r="AC79" s="119">
        <v>959.0</v>
      </c>
      <c r="AD79" s="119" t="str">
        <f t="shared" si="79"/>
        <v>006</v>
      </c>
      <c r="AE79" s="119"/>
      <c r="AF79" s="119"/>
      <c r="AG79" s="119">
        <v>110.0</v>
      </c>
      <c r="AH79" s="119" t="str">
        <f>Summary!$B$2</f>
        <v>USD</v>
      </c>
      <c r="AI79" s="119">
        <f t="shared" ref="AI79:AT79" si="81">IF(C79="",0,C79)</f>
        <v>0</v>
      </c>
      <c r="AJ79" s="119">
        <f t="shared" si="81"/>
        <v>0</v>
      </c>
      <c r="AK79" s="119">
        <f t="shared" si="81"/>
        <v>0</v>
      </c>
      <c r="AL79" s="119">
        <f t="shared" si="81"/>
        <v>0</v>
      </c>
      <c r="AM79" s="119">
        <f t="shared" si="81"/>
        <v>0</v>
      </c>
      <c r="AN79" s="119">
        <f t="shared" si="81"/>
        <v>0</v>
      </c>
      <c r="AO79" s="119">
        <f t="shared" si="81"/>
        <v>0</v>
      </c>
      <c r="AP79" s="119">
        <f t="shared" si="81"/>
        <v>0</v>
      </c>
      <c r="AQ79" s="119">
        <f t="shared" si="81"/>
        <v>0</v>
      </c>
      <c r="AR79" s="119">
        <f t="shared" si="81"/>
        <v>0</v>
      </c>
      <c r="AS79" s="119">
        <f t="shared" si="81"/>
        <v>0</v>
      </c>
      <c r="AT79" s="119">
        <f t="shared" si="81"/>
        <v>0</v>
      </c>
    </row>
    <row r="80" ht="21.75" customHeight="1">
      <c r="A80" s="135">
        <v>7066.0</v>
      </c>
      <c r="B80" s="147" t="s">
        <v>328</v>
      </c>
      <c r="C80" s="145"/>
      <c r="D80" s="145"/>
      <c r="E80" s="145"/>
      <c r="F80" s="145"/>
      <c r="G80" s="145"/>
      <c r="H80" s="145"/>
      <c r="I80" s="145"/>
      <c r="J80" s="145"/>
      <c r="K80" s="145"/>
      <c r="L80" s="145"/>
      <c r="M80" s="145"/>
      <c r="N80" s="145"/>
      <c r="O80" s="132">
        <f t="shared" si="77"/>
        <v>0</v>
      </c>
      <c r="P80" s="119"/>
      <c r="Q80" s="119"/>
      <c r="R80" s="119"/>
      <c r="S80" s="119"/>
      <c r="T80" s="119"/>
      <c r="U80" s="119"/>
      <c r="V80" s="119"/>
      <c r="W80" s="119"/>
      <c r="X80" s="119"/>
      <c r="Y80" s="119"/>
      <c r="Z80" s="119"/>
      <c r="AA80" s="119" t="s">
        <v>143</v>
      </c>
      <c r="AB80" s="119" t="str">
        <f t="shared" si="78"/>
        <v>7066-000000</v>
      </c>
      <c r="AC80" s="119">
        <v>959.0</v>
      </c>
      <c r="AD80" s="119" t="str">
        <f t="shared" si="79"/>
        <v>006</v>
      </c>
      <c r="AE80" s="119"/>
      <c r="AF80" s="119"/>
      <c r="AG80" s="119">
        <v>110.0</v>
      </c>
      <c r="AH80" s="119" t="str">
        <f>Summary!$B$2</f>
        <v>USD</v>
      </c>
      <c r="AI80" s="119">
        <f t="shared" ref="AI80:AT80" si="82">IF(C80="",0,C80)</f>
        <v>0</v>
      </c>
      <c r="AJ80" s="119">
        <f t="shared" si="82"/>
        <v>0</v>
      </c>
      <c r="AK80" s="119">
        <f t="shared" si="82"/>
        <v>0</v>
      </c>
      <c r="AL80" s="119">
        <f t="shared" si="82"/>
        <v>0</v>
      </c>
      <c r="AM80" s="119">
        <f t="shared" si="82"/>
        <v>0</v>
      </c>
      <c r="AN80" s="119">
        <f t="shared" si="82"/>
        <v>0</v>
      </c>
      <c r="AO80" s="119">
        <f t="shared" si="82"/>
        <v>0</v>
      </c>
      <c r="AP80" s="119">
        <f t="shared" si="82"/>
        <v>0</v>
      </c>
      <c r="AQ80" s="119">
        <f t="shared" si="82"/>
        <v>0</v>
      </c>
      <c r="AR80" s="119">
        <f t="shared" si="82"/>
        <v>0</v>
      </c>
      <c r="AS80" s="119">
        <f t="shared" si="82"/>
        <v>0</v>
      </c>
      <c r="AT80" s="119">
        <f t="shared" si="82"/>
        <v>0</v>
      </c>
    </row>
    <row r="81" ht="21.75" customHeight="1">
      <c r="A81" s="135">
        <v>7068.0</v>
      </c>
      <c r="B81" s="147" t="s">
        <v>329</v>
      </c>
      <c r="C81" s="145"/>
      <c r="D81" s="145"/>
      <c r="E81" s="145"/>
      <c r="F81" s="145"/>
      <c r="G81" s="145"/>
      <c r="H81" s="145"/>
      <c r="I81" s="145"/>
      <c r="J81" s="145"/>
      <c r="K81" s="145"/>
      <c r="L81" s="145"/>
      <c r="M81" s="145"/>
      <c r="N81" s="145"/>
      <c r="O81" s="132">
        <f t="shared" si="77"/>
        <v>0</v>
      </c>
      <c r="P81" s="119"/>
      <c r="Q81" s="119"/>
      <c r="R81" s="119"/>
      <c r="S81" s="119"/>
      <c r="T81" s="119"/>
      <c r="U81" s="119"/>
      <c r="V81" s="119"/>
      <c r="W81" s="119"/>
      <c r="X81" s="119"/>
      <c r="Y81" s="119"/>
      <c r="Z81" s="119"/>
      <c r="AA81" s="119" t="s">
        <v>143</v>
      </c>
      <c r="AB81" s="119" t="str">
        <f t="shared" si="78"/>
        <v>7068-000000</v>
      </c>
      <c r="AC81" s="119">
        <v>959.0</v>
      </c>
      <c r="AD81" s="119" t="str">
        <f t="shared" si="79"/>
        <v>006</v>
      </c>
      <c r="AE81" s="119"/>
      <c r="AF81" s="119"/>
      <c r="AG81" s="119">
        <v>110.0</v>
      </c>
      <c r="AH81" s="119" t="str">
        <f>Summary!$B$2</f>
        <v>USD</v>
      </c>
      <c r="AI81" s="119">
        <f t="shared" ref="AI81:AT81" si="83">IF(C81="",0,C81)</f>
        <v>0</v>
      </c>
      <c r="AJ81" s="119">
        <f t="shared" si="83"/>
        <v>0</v>
      </c>
      <c r="AK81" s="119">
        <f t="shared" si="83"/>
        <v>0</v>
      </c>
      <c r="AL81" s="119">
        <f t="shared" si="83"/>
        <v>0</v>
      </c>
      <c r="AM81" s="119">
        <f t="shared" si="83"/>
        <v>0</v>
      </c>
      <c r="AN81" s="119">
        <f t="shared" si="83"/>
        <v>0</v>
      </c>
      <c r="AO81" s="119">
        <f t="shared" si="83"/>
        <v>0</v>
      </c>
      <c r="AP81" s="119">
        <f t="shared" si="83"/>
        <v>0</v>
      </c>
      <c r="AQ81" s="119">
        <f t="shared" si="83"/>
        <v>0</v>
      </c>
      <c r="AR81" s="119">
        <f t="shared" si="83"/>
        <v>0</v>
      </c>
      <c r="AS81" s="119">
        <f t="shared" si="83"/>
        <v>0</v>
      </c>
      <c r="AT81" s="119">
        <f t="shared" si="83"/>
        <v>0</v>
      </c>
    </row>
    <row r="82" ht="21.75" customHeight="1">
      <c r="A82" s="150" t="s">
        <v>330</v>
      </c>
      <c r="B82" s="147"/>
      <c r="C82" s="154">
        <f t="shared" ref="C82:O82" si="84">SUM(C77:C81)</f>
        <v>0</v>
      </c>
      <c r="D82" s="154">
        <f t="shared" si="84"/>
        <v>0</v>
      </c>
      <c r="E82" s="154">
        <f t="shared" si="84"/>
        <v>0</v>
      </c>
      <c r="F82" s="154">
        <f t="shared" si="84"/>
        <v>0</v>
      </c>
      <c r="G82" s="154">
        <f t="shared" si="84"/>
        <v>0</v>
      </c>
      <c r="H82" s="154">
        <f t="shared" si="84"/>
        <v>0</v>
      </c>
      <c r="I82" s="154">
        <f t="shared" si="84"/>
        <v>0</v>
      </c>
      <c r="J82" s="154">
        <f t="shared" si="84"/>
        <v>0</v>
      </c>
      <c r="K82" s="154">
        <f t="shared" si="84"/>
        <v>0</v>
      </c>
      <c r="L82" s="154">
        <f t="shared" si="84"/>
        <v>0</v>
      </c>
      <c r="M82" s="154">
        <f t="shared" si="84"/>
        <v>0</v>
      </c>
      <c r="N82" s="154">
        <f t="shared" si="84"/>
        <v>0</v>
      </c>
      <c r="O82" s="154">
        <f t="shared" si="84"/>
        <v>0</v>
      </c>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21.75" customHeight="1">
      <c r="A83" s="135"/>
      <c r="B83" s="147"/>
      <c r="C83" s="132"/>
      <c r="D83" s="132"/>
      <c r="E83" s="132"/>
      <c r="F83" s="132"/>
      <c r="G83" s="132"/>
      <c r="H83" s="132"/>
      <c r="I83" s="132"/>
      <c r="J83" s="132"/>
      <c r="K83" s="132"/>
      <c r="L83" s="132"/>
      <c r="M83" s="132"/>
      <c r="N83" s="132"/>
      <c r="O83" s="132"/>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21.75" customHeight="1">
      <c r="A84" s="150" t="s">
        <v>314</v>
      </c>
      <c r="B84" s="151"/>
      <c r="C84" s="132"/>
      <c r="D84" s="132"/>
      <c r="E84" s="132"/>
      <c r="F84" s="132"/>
      <c r="G84" s="132"/>
      <c r="H84" s="132"/>
      <c r="I84" s="132"/>
      <c r="J84" s="132"/>
      <c r="K84" s="132"/>
      <c r="L84" s="132"/>
      <c r="M84" s="132"/>
      <c r="N84" s="132"/>
      <c r="O84" s="132"/>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21.75" customHeight="1">
      <c r="A85" s="135">
        <v>7060.0</v>
      </c>
      <c r="B85" s="147" t="s">
        <v>325</v>
      </c>
      <c r="C85" s="145"/>
      <c r="D85" s="145"/>
      <c r="E85" s="145"/>
      <c r="F85" s="145"/>
      <c r="G85" s="145"/>
      <c r="H85" s="145"/>
      <c r="I85" s="145"/>
      <c r="J85" s="145"/>
      <c r="K85" s="145"/>
      <c r="L85" s="145"/>
      <c r="M85" s="145"/>
      <c r="N85" s="145"/>
      <c r="O85" s="132">
        <f t="shared" ref="O85:O90" si="86">SUM(C85:N85)</f>
        <v>0</v>
      </c>
      <c r="P85" s="119"/>
      <c r="Q85" s="119"/>
      <c r="R85" s="119"/>
      <c r="S85" s="119"/>
      <c r="T85" s="119"/>
      <c r="U85" s="119"/>
      <c r="V85" s="119"/>
      <c r="W85" s="119"/>
      <c r="X85" s="119"/>
      <c r="Y85" s="119"/>
      <c r="Z85" s="119"/>
      <c r="AA85" s="119" t="s">
        <v>143</v>
      </c>
      <c r="AB85" s="119" t="str">
        <f t="shared" ref="AB85:AB90" si="87">IF(A85="","",A85&amp;"-000000")</f>
        <v>7060-000000</v>
      </c>
      <c r="AC85" s="119">
        <v>960.0</v>
      </c>
      <c r="AD85" s="119" t="str">
        <f t="shared" ref="AD85:AD90" si="88">IF(LEN($O$1)=3,$O$1,IF(LEN($O$1)=2,0&amp;$O$1,IF(LEN($O$1)=1,0&amp;0&amp;$O$1,"ERROR")))</f>
        <v>006</v>
      </c>
      <c r="AE85" s="119"/>
      <c r="AF85" s="119"/>
      <c r="AG85" s="119">
        <v>110.0</v>
      </c>
      <c r="AH85" s="119" t="str">
        <f>Summary!$B$2</f>
        <v>USD</v>
      </c>
      <c r="AI85" s="119">
        <f t="shared" ref="AI85:AT85" si="85">IF(C85="",0,C85)</f>
        <v>0</v>
      </c>
      <c r="AJ85" s="119">
        <f t="shared" si="85"/>
        <v>0</v>
      </c>
      <c r="AK85" s="119">
        <f t="shared" si="85"/>
        <v>0</v>
      </c>
      <c r="AL85" s="119">
        <f t="shared" si="85"/>
        <v>0</v>
      </c>
      <c r="AM85" s="119">
        <f t="shared" si="85"/>
        <v>0</v>
      </c>
      <c r="AN85" s="119">
        <f t="shared" si="85"/>
        <v>0</v>
      </c>
      <c r="AO85" s="119">
        <f t="shared" si="85"/>
        <v>0</v>
      </c>
      <c r="AP85" s="119">
        <f t="shared" si="85"/>
        <v>0</v>
      </c>
      <c r="AQ85" s="119">
        <f t="shared" si="85"/>
        <v>0</v>
      </c>
      <c r="AR85" s="119">
        <f t="shared" si="85"/>
        <v>0</v>
      </c>
      <c r="AS85" s="119">
        <f t="shared" si="85"/>
        <v>0</v>
      </c>
      <c r="AT85" s="119">
        <f t="shared" si="85"/>
        <v>0</v>
      </c>
    </row>
    <row r="86" ht="21.75" customHeight="1">
      <c r="A86" s="135">
        <v>7062.0</v>
      </c>
      <c r="B86" s="147" t="s">
        <v>326</v>
      </c>
      <c r="C86" s="145"/>
      <c r="D86" s="145"/>
      <c r="E86" s="145"/>
      <c r="F86" s="145"/>
      <c r="G86" s="145"/>
      <c r="H86" s="145"/>
      <c r="I86" s="145"/>
      <c r="J86" s="145"/>
      <c r="K86" s="145"/>
      <c r="L86" s="145"/>
      <c r="M86" s="145"/>
      <c r="N86" s="145"/>
      <c r="O86" s="132">
        <f t="shared" si="86"/>
        <v>0</v>
      </c>
      <c r="P86" s="119"/>
      <c r="Q86" s="119"/>
      <c r="R86" s="119"/>
      <c r="S86" s="119"/>
      <c r="T86" s="119"/>
      <c r="U86" s="119"/>
      <c r="V86" s="119"/>
      <c r="W86" s="119"/>
      <c r="X86" s="119"/>
      <c r="Y86" s="119"/>
      <c r="Z86" s="119"/>
      <c r="AA86" s="119" t="s">
        <v>143</v>
      </c>
      <c r="AB86" s="119" t="str">
        <f t="shared" si="87"/>
        <v>7062-000000</v>
      </c>
      <c r="AC86" s="119">
        <v>960.0</v>
      </c>
      <c r="AD86" s="119" t="str">
        <f t="shared" si="88"/>
        <v>006</v>
      </c>
      <c r="AE86" s="119"/>
      <c r="AF86" s="119"/>
      <c r="AG86" s="119">
        <v>110.0</v>
      </c>
      <c r="AH86" s="119" t="str">
        <f>Summary!$B$2</f>
        <v>USD</v>
      </c>
      <c r="AI86" s="119">
        <f t="shared" ref="AI86:AT86" si="89">IF(C86="",0,C86)</f>
        <v>0</v>
      </c>
      <c r="AJ86" s="119">
        <f t="shared" si="89"/>
        <v>0</v>
      </c>
      <c r="AK86" s="119">
        <f t="shared" si="89"/>
        <v>0</v>
      </c>
      <c r="AL86" s="119">
        <f t="shared" si="89"/>
        <v>0</v>
      </c>
      <c r="AM86" s="119">
        <f t="shared" si="89"/>
        <v>0</v>
      </c>
      <c r="AN86" s="119">
        <f t="shared" si="89"/>
        <v>0</v>
      </c>
      <c r="AO86" s="119">
        <f t="shared" si="89"/>
        <v>0</v>
      </c>
      <c r="AP86" s="119">
        <f t="shared" si="89"/>
        <v>0</v>
      </c>
      <c r="AQ86" s="119">
        <f t="shared" si="89"/>
        <v>0</v>
      </c>
      <c r="AR86" s="119">
        <f t="shared" si="89"/>
        <v>0</v>
      </c>
      <c r="AS86" s="119">
        <f t="shared" si="89"/>
        <v>0</v>
      </c>
      <c r="AT86" s="119">
        <f t="shared" si="89"/>
        <v>0</v>
      </c>
    </row>
    <row r="87" ht="21.75" customHeight="1">
      <c r="A87" s="135">
        <v>7064.0</v>
      </c>
      <c r="B87" s="147" t="s">
        <v>327</v>
      </c>
      <c r="C87" s="145"/>
      <c r="D87" s="145"/>
      <c r="E87" s="145"/>
      <c r="F87" s="145"/>
      <c r="G87" s="145"/>
      <c r="H87" s="145"/>
      <c r="I87" s="145"/>
      <c r="J87" s="145"/>
      <c r="K87" s="145"/>
      <c r="L87" s="145"/>
      <c r="M87" s="145"/>
      <c r="N87" s="145"/>
      <c r="O87" s="132">
        <f t="shared" si="86"/>
        <v>0</v>
      </c>
      <c r="P87" s="119"/>
      <c r="Q87" s="119"/>
      <c r="R87" s="119"/>
      <c r="S87" s="119"/>
      <c r="T87" s="119"/>
      <c r="U87" s="119"/>
      <c r="V87" s="119"/>
      <c r="W87" s="119"/>
      <c r="X87" s="119"/>
      <c r="Y87" s="119"/>
      <c r="Z87" s="119"/>
      <c r="AA87" s="119" t="s">
        <v>143</v>
      </c>
      <c r="AB87" s="119" t="str">
        <f t="shared" si="87"/>
        <v>7064-000000</v>
      </c>
      <c r="AC87" s="119">
        <v>960.0</v>
      </c>
      <c r="AD87" s="119" t="str">
        <f t="shared" si="88"/>
        <v>006</v>
      </c>
      <c r="AE87" s="119"/>
      <c r="AF87" s="119"/>
      <c r="AG87" s="119">
        <v>110.0</v>
      </c>
      <c r="AH87" s="119" t="str">
        <f>Summary!$B$2</f>
        <v>USD</v>
      </c>
      <c r="AI87" s="119">
        <f t="shared" ref="AI87:AT87" si="90">IF(C87="",0,C87)</f>
        <v>0</v>
      </c>
      <c r="AJ87" s="119">
        <f t="shared" si="90"/>
        <v>0</v>
      </c>
      <c r="AK87" s="119">
        <f t="shared" si="90"/>
        <v>0</v>
      </c>
      <c r="AL87" s="119">
        <f t="shared" si="90"/>
        <v>0</v>
      </c>
      <c r="AM87" s="119">
        <f t="shared" si="90"/>
        <v>0</v>
      </c>
      <c r="AN87" s="119">
        <f t="shared" si="90"/>
        <v>0</v>
      </c>
      <c r="AO87" s="119">
        <f t="shared" si="90"/>
        <v>0</v>
      </c>
      <c r="AP87" s="119">
        <f t="shared" si="90"/>
        <v>0</v>
      </c>
      <c r="AQ87" s="119">
        <f t="shared" si="90"/>
        <v>0</v>
      </c>
      <c r="AR87" s="119">
        <f t="shared" si="90"/>
        <v>0</v>
      </c>
      <c r="AS87" s="119">
        <f t="shared" si="90"/>
        <v>0</v>
      </c>
      <c r="AT87" s="119">
        <f t="shared" si="90"/>
        <v>0</v>
      </c>
    </row>
    <row r="88" ht="21.75" customHeight="1">
      <c r="A88" s="135">
        <v>7066.0</v>
      </c>
      <c r="B88" s="147" t="s">
        <v>328</v>
      </c>
      <c r="C88" s="145"/>
      <c r="D88" s="145"/>
      <c r="E88" s="145"/>
      <c r="F88" s="145"/>
      <c r="G88" s="145"/>
      <c r="H88" s="145"/>
      <c r="I88" s="145"/>
      <c r="J88" s="145"/>
      <c r="K88" s="145"/>
      <c r="L88" s="145"/>
      <c r="M88" s="145"/>
      <c r="N88" s="145"/>
      <c r="O88" s="132">
        <f t="shared" si="86"/>
        <v>0</v>
      </c>
      <c r="P88" s="119"/>
      <c r="Q88" s="119"/>
      <c r="R88" s="119"/>
      <c r="S88" s="119"/>
      <c r="T88" s="119"/>
      <c r="U88" s="119"/>
      <c r="V88" s="119"/>
      <c r="W88" s="119"/>
      <c r="X88" s="119"/>
      <c r="Y88" s="119"/>
      <c r="Z88" s="119"/>
      <c r="AA88" s="119" t="s">
        <v>143</v>
      </c>
      <c r="AB88" s="119" t="str">
        <f t="shared" si="87"/>
        <v>7066-000000</v>
      </c>
      <c r="AC88" s="119">
        <v>960.0</v>
      </c>
      <c r="AD88" s="119" t="str">
        <f t="shared" si="88"/>
        <v>006</v>
      </c>
      <c r="AE88" s="119"/>
      <c r="AF88" s="119"/>
      <c r="AG88" s="119">
        <v>110.0</v>
      </c>
      <c r="AH88" s="119" t="str">
        <f>Summary!$B$2</f>
        <v>USD</v>
      </c>
      <c r="AI88" s="119">
        <f t="shared" ref="AI88:AT88" si="91">IF(C88="",0,C88)</f>
        <v>0</v>
      </c>
      <c r="AJ88" s="119">
        <f t="shared" si="91"/>
        <v>0</v>
      </c>
      <c r="AK88" s="119">
        <f t="shared" si="91"/>
        <v>0</v>
      </c>
      <c r="AL88" s="119">
        <f t="shared" si="91"/>
        <v>0</v>
      </c>
      <c r="AM88" s="119">
        <f t="shared" si="91"/>
        <v>0</v>
      </c>
      <c r="AN88" s="119">
        <f t="shared" si="91"/>
        <v>0</v>
      </c>
      <c r="AO88" s="119">
        <f t="shared" si="91"/>
        <v>0</v>
      </c>
      <c r="AP88" s="119">
        <f t="shared" si="91"/>
        <v>0</v>
      </c>
      <c r="AQ88" s="119">
        <f t="shared" si="91"/>
        <v>0</v>
      </c>
      <c r="AR88" s="119">
        <f t="shared" si="91"/>
        <v>0</v>
      </c>
      <c r="AS88" s="119">
        <f t="shared" si="91"/>
        <v>0</v>
      </c>
      <c r="AT88" s="119">
        <f t="shared" si="91"/>
        <v>0</v>
      </c>
    </row>
    <row r="89" ht="21.75" customHeight="1">
      <c r="A89" s="135">
        <v>7068.0</v>
      </c>
      <c r="B89" s="147" t="s">
        <v>329</v>
      </c>
      <c r="C89" s="145"/>
      <c r="D89" s="145"/>
      <c r="E89" s="145"/>
      <c r="F89" s="145"/>
      <c r="G89" s="145"/>
      <c r="H89" s="145"/>
      <c r="I89" s="145"/>
      <c r="J89" s="145"/>
      <c r="K89" s="145"/>
      <c r="L89" s="145"/>
      <c r="M89" s="145"/>
      <c r="N89" s="145"/>
      <c r="O89" s="132">
        <f t="shared" si="86"/>
        <v>0</v>
      </c>
      <c r="P89" s="119"/>
      <c r="Q89" s="119"/>
      <c r="R89" s="119"/>
      <c r="S89" s="119"/>
      <c r="T89" s="119"/>
      <c r="U89" s="119"/>
      <c r="V89" s="119"/>
      <c r="W89" s="119"/>
      <c r="X89" s="119"/>
      <c r="Y89" s="119"/>
      <c r="Z89" s="119"/>
      <c r="AA89" s="119" t="s">
        <v>143</v>
      </c>
      <c r="AB89" s="119" t="str">
        <f t="shared" si="87"/>
        <v>7068-000000</v>
      </c>
      <c r="AC89" s="119">
        <v>960.0</v>
      </c>
      <c r="AD89" s="119" t="str">
        <f t="shared" si="88"/>
        <v>006</v>
      </c>
      <c r="AE89" s="119"/>
      <c r="AF89" s="119"/>
      <c r="AG89" s="119">
        <v>110.0</v>
      </c>
      <c r="AH89" s="119" t="str">
        <f>Summary!$B$2</f>
        <v>USD</v>
      </c>
      <c r="AI89" s="119">
        <f t="shared" ref="AI89:AT89" si="92">IF(C89="",0,C89)</f>
        <v>0</v>
      </c>
      <c r="AJ89" s="119">
        <f t="shared" si="92"/>
        <v>0</v>
      </c>
      <c r="AK89" s="119">
        <f t="shared" si="92"/>
        <v>0</v>
      </c>
      <c r="AL89" s="119">
        <f t="shared" si="92"/>
        <v>0</v>
      </c>
      <c r="AM89" s="119">
        <f t="shared" si="92"/>
        <v>0</v>
      </c>
      <c r="AN89" s="119">
        <f t="shared" si="92"/>
        <v>0</v>
      </c>
      <c r="AO89" s="119">
        <f t="shared" si="92"/>
        <v>0</v>
      </c>
      <c r="AP89" s="119">
        <f t="shared" si="92"/>
        <v>0</v>
      </c>
      <c r="AQ89" s="119">
        <f t="shared" si="92"/>
        <v>0</v>
      </c>
      <c r="AR89" s="119">
        <f t="shared" si="92"/>
        <v>0</v>
      </c>
      <c r="AS89" s="119">
        <f t="shared" si="92"/>
        <v>0</v>
      </c>
      <c r="AT89" s="119">
        <f t="shared" si="92"/>
        <v>0</v>
      </c>
    </row>
    <row r="90" ht="21.75" customHeight="1">
      <c r="A90" s="135">
        <v>7072.0</v>
      </c>
      <c r="B90" s="147" t="str">
        <f>IF(ISTEXT("Travel-"&amp;VLOOKUP(A90,'Chart of Accounts'!$B$5:$C$50,2,FALSE)),"Travel-"&amp;VLOOKUP(A90,'Chart of Accounts'!$B$5:$C$50,2,FALSE),"")</f>
        <v>Travel-Sales Tax Expense (incl. GST, VAT, etc.)</v>
      </c>
      <c r="C90" s="145"/>
      <c r="D90" s="145"/>
      <c r="E90" s="145"/>
      <c r="F90" s="145"/>
      <c r="G90" s="145"/>
      <c r="H90" s="145"/>
      <c r="I90" s="145"/>
      <c r="J90" s="145"/>
      <c r="K90" s="145"/>
      <c r="L90" s="145"/>
      <c r="M90" s="145"/>
      <c r="N90" s="145"/>
      <c r="O90" s="132">
        <f t="shared" si="86"/>
        <v>0</v>
      </c>
      <c r="P90" s="119"/>
      <c r="Q90" s="119"/>
      <c r="R90" s="119"/>
      <c r="S90" s="119"/>
      <c r="T90" s="119"/>
      <c r="U90" s="119"/>
      <c r="V90" s="119"/>
      <c r="W90" s="119"/>
      <c r="X90" s="119"/>
      <c r="Y90" s="119"/>
      <c r="Z90" s="119"/>
      <c r="AA90" s="119" t="s">
        <v>143</v>
      </c>
      <c r="AB90" s="119" t="str">
        <f t="shared" si="87"/>
        <v>7072-000000</v>
      </c>
      <c r="AC90" s="119">
        <v>960.0</v>
      </c>
      <c r="AD90" s="119" t="str">
        <f t="shared" si="88"/>
        <v>006</v>
      </c>
      <c r="AE90" s="119"/>
      <c r="AF90" s="119"/>
      <c r="AG90" s="119">
        <v>110.0</v>
      </c>
      <c r="AH90" s="119" t="str">
        <f>Summary!$B$2</f>
        <v>USD</v>
      </c>
      <c r="AI90" s="119">
        <f t="shared" ref="AI90:AT90" si="93">IF(C90="",0,C90)</f>
        <v>0</v>
      </c>
      <c r="AJ90" s="119">
        <f t="shared" si="93"/>
        <v>0</v>
      </c>
      <c r="AK90" s="119">
        <f t="shared" si="93"/>
        <v>0</v>
      </c>
      <c r="AL90" s="119">
        <f t="shared" si="93"/>
        <v>0</v>
      </c>
      <c r="AM90" s="119">
        <f t="shared" si="93"/>
        <v>0</v>
      </c>
      <c r="AN90" s="119">
        <f t="shared" si="93"/>
        <v>0</v>
      </c>
      <c r="AO90" s="119">
        <f t="shared" si="93"/>
        <v>0</v>
      </c>
      <c r="AP90" s="119">
        <f t="shared" si="93"/>
        <v>0</v>
      </c>
      <c r="AQ90" s="119">
        <f t="shared" si="93"/>
        <v>0</v>
      </c>
      <c r="AR90" s="119">
        <f t="shared" si="93"/>
        <v>0</v>
      </c>
      <c r="AS90" s="119">
        <f t="shared" si="93"/>
        <v>0</v>
      </c>
      <c r="AT90" s="119">
        <f t="shared" si="93"/>
        <v>0</v>
      </c>
    </row>
    <row r="91" ht="21.75" customHeight="1">
      <c r="A91" s="150" t="s">
        <v>315</v>
      </c>
      <c r="B91" s="147"/>
      <c r="C91" s="154">
        <f t="shared" ref="C91:O91" si="94">SUM(C85:C90)</f>
        <v>0</v>
      </c>
      <c r="D91" s="154">
        <f t="shared" si="94"/>
        <v>0</v>
      </c>
      <c r="E91" s="154">
        <f t="shared" si="94"/>
        <v>0</v>
      </c>
      <c r="F91" s="154">
        <f t="shared" si="94"/>
        <v>0</v>
      </c>
      <c r="G91" s="154">
        <f t="shared" si="94"/>
        <v>0</v>
      </c>
      <c r="H91" s="154">
        <f t="shared" si="94"/>
        <v>0</v>
      </c>
      <c r="I91" s="154">
        <f t="shared" si="94"/>
        <v>0</v>
      </c>
      <c r="J91" s="154">
        <f t="shared" si="94"/>
        <v>0</v>
      </c>
      <c r="K91" s="154">
        <f t="shared" si="94"/>
        <v>0</v>
      </c>
      <c r="L91" s="154">
        <f t="shared" si="94"/>
        <v>0</v>
      </c>
      <c r="M91" s="154">
        <f t="shared" si="94"/>
        <v>0</v>
      </c>
      <c r="N91" s="154">
        <f t="shared" si="94"/>
        <v>0</v>
      </c>
      <c r="O91" s="154">
        <f t="shared" si="94"/>
        <v>0</v>
      </c>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21.75" customHeight="1">
      <c r="A92" s="135"/>
      <c r="B92" s="147"/>
      <c r="C92" s="132"/>
      <c r="D92" s="132"/>
      <c r="E92" s="132"/>
      <c r="F92" s="132"/>
      <c r="G92" s="132"/>
      <c r="H92" s="132"/>
      <c r="I92" s="132"/>
      <c r="J92" s="132"/>
      <c r="K92" s="132"/>
      <c r="L92" s="132"/>
      <c r="M92" s="132"/>
      <c r="N92" s="132"/>
      <c r="O92" s="132"/>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21.75" customHeight="1">
      <c r="A93" s="150" t="s">
        <v>316</v>
      </c>
      <c r="B93" s="151"/>
      <c r="C93" s="132"/>
      <c r="D93" s="132"/>
      <c r="E93" s="132"/>
      <c r="F93" s="132"/>
      <c r="G93" s="132"/>
      <c r="H93" s="132"/>
      <c r="I93" s="132"/>
      <c r="J93" s="132"/>
      <c r="K93" s="132"/>
      <c r="L93" s="132"/>
      <c r="M93" s="132"/>
      <c r="N93" s="132"/>
      <c r="O93" s="132"/>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21.75" customHeight="1">
      <c r="A94" s="135">
        <v>7060.0</v>
      </c>
      <c r="B94" s="147" t="s">
        <v>325</v>
      </c>
      <c r="C94" s="145"/>
      <c r="D94" s="145"/>
      <c r="E94" s="145"/>
      <c r="F94" s="145"/>
      <c r="G94" s="145"/>
      <c r="H94" s="145"/>
      <c r="I94" s="145"/>
      <c r="J94" s="145"/>
      <c r="K94" s="145"/>
      <c r="L94" s="145"/>
      <c r="M94" s="145"/>
      <c r="N94" s="145"/>
      <c r="O94" s="132">
        <f t="shared" ref="O94:O99" si="96">SUM(C94:N94)</f>
        <v>0</v>
      </c>
      <c r="P94" s="119"/>
      <c r="Q94" s="119"/>
      <c r="R94" s="119"/>
      <c r="S94" s="119"/>
      <c r="T94" s="119"/>
      <c r="U94" s="119"/>
      <c r="V94" s="119"/>
      <c r="W94" s="119"/>
      <c r="X94" s="119"/>
      <c r="Y94" s="119"/>
      <c r="Z94" s="119"/>
      <c r="AA94" s="119" t="s">
        <v>143</v>
      </c>
      <c r="AB94" s="119" t="str">
        <f t="shared" ref="AB94:AB99" si="97">IF(A94="","",A94&amp;"-000000")</f>
        <v>7060-000000</v>
      </c>
      <c r="AC94" s="119">
        <v>961.0</v>
      </c>
      <c r="AD94" s="119" t="str">
        <f t="shared" ref="AD94:AD99" si="98">IF(LEN($O$1)=3,$O$1,IF(LEN($O$1)=2,0&amp;$O$1,IF(LEN($O$1)=1,0&amp;0&amp;$O$1,"ERROR")))</f>
        <v>006</v>
      </c>
      <c r="AE94" s="119"/>
      <c r="AF94" s="119"/>
      <c r="AG94" s="119">
        <v>110.0</v>
      </c>
      <c r="AH94" s="119" t="str">
        <f>Summary!$B$2</f>
        <v>USD</v>
      </c>
      <c r="AI94" s="119">
        <f t="shared" ref="AI94:AT94" si="95">IF(C94="",0,C94)</f>
        <v>0</v>
      </c>
      <c r="AJ94" s="119">
        <f t="shared" si="95"/>
        <v>0</v>
      </c>
      <c r="AK94" s="119">
        <f t="shared" si="95"/>
        <v>0</v>
      </c>
      <c r="AL94" s="119">
        <f t="shared" si="95"/>
        <v>0</v>
      </c>
      <c r="AM94" s="119">
        <f t="shared" si="95"/>
        <v>0</v>
      </c>
      <c r="AN94" s="119">
        <f t="shared" si="95"/>
        <v>0</v>
      </c>
      <c r="AO94" s="119">
        <f t="shared" si="95"/>
        <v>0</v>
      </c>
      <c r="AP94" s="119">
        <f t="shared" si="95"/>
        <v>0</v>
      </c>
      <c r="AQ94" s="119">
        <f t="shared" si="95"/>
        <v>0</v>
      </c>
      <c r="AR94" s="119">
        <f t="shared" si="95"/>
        <v>0</v>
      </c>
      <c r="AS94" s="119">
        <f t="shared" si="95"/>
        <v>0</v>
      </c>
      <c r="AT94" s="119">
        <f t="shared" si="95"/>
        <v>0</v>
      </c>
    </row>
    <row r="95" ht="21.75" customHeight="1">
      <c r="A95" s="135">
        <v>7062.0</v>
      </c>
      <c r="B95" s="147" t="s">
        <v>326</v>
      </c>
      <c r="C95" s="145"/>
      <c r="D95" s="145"/>
      <c r="E95" s="145"/>
      <c r="F95" s="145"/>
      <c r="G95" s="145"/>
      <c r="H95" s="145"/>
      <c r="I95" s="145"/>
      <c r="J95" s="145"/>
      <c r="K95" s="145"/>
      <c r="L95" s="145"/>
      <c r="M95" s="145"/>
      <c r="N95" s="145"/>
      <c r="O95" s="132">
        <f t="shared" si="96"/>
        <v>0</v>
      </c>
      <c r="P95" s="119"/>
      <c r="Q95" s="119"/>
      <c r="R95" s="119"/>
      <c r="S95" s="119"/>
      <c r="T95" s="119"/>
      <c r="U95" s="119"/>
      <c r="V95" s="119"/>
      <c r="W95" s="119"/>
      <c r="X95" s="119"/>
      <c r="Y95" s="119"/>
      <c r="Z95" s="119"/>
      <c r="AA95" s="119" t="s">
        <v>143</v>
      </c>
      <c r="AB95" s="119" t="str">
        <f t="shared" si="97"/>
        <v>7062-000000</v>
      </c>
      <c r="AC95" s="119">
        <v>961.0</v>
      </c>
      <c r="AD95" s="119" t="str">
        <f t="shared" si="98"/>
        <v>006</v>
      </c>
      <c r="AE95" s="119"/>
      <c r="AF95" s="119"/>
      <c r="AG95" s="119">
        <v>110.0</v>
      </c>
      <c r="AH95" s="119" t="str">
        <f>Summary!$B$2</f>
        <v>USD</v>
      </c>
      <c r="AI95" s="119">
        <f t="shared" ref="AI95:AT95" si="99">IF(C95="",0,C95)</f>
        <v>0</v>
      </c>
      <c r="AJ95" s="119">
        <f t="shared" si="99"/>
        <v>0</v>
      </c>
      <c r="AK95" s="119">
        <f t="shared" si="99"/>
        <v>0</v>
      </c>
      <c r="AL95" s="119">
        <f t="shared" si="99"/>
        <v>0</v>
      </c>
      <c r="AM95" s="119">
        <f t="shared" si="99"/>
        <v>0</v>
      </c>
      <c r="AN95" s="119">
        <f t="shared" si="99"/>
        <v>0</v>
      </c>
      <c r="AO95" s="119">
        <f t="shared" si="99"/>
        <v>0</v>
      </c>
      <c r="AP95" s="119">
        <f t="shared" si="99"/>
        <v>0</v>
      </c>
      <c r="AQ95" s="119">
        <f t="shared" si="99"/>
        <v>0</v>
      </c>
      <c r="AR95" s="119">
        <f t="shared" si="99"/>
        <v>0</v>
      </c>
      <c r="AS95" s="119">
        <f t="shared" si="99"/>
        <v>0</v>
      </c>
      <c r="AT95" s="119">
        <f t="shared" si="99"/>
        <v>0</v>
      </c>
    </row>
    <row r="96" ht="21.75" customHeight="1">
      <c r="A96" s="135">
        <v>7064.0</v>
      </c>
      <c r="B96" s="147" t="s">
        <v>327</v>
      </c>
      <c r="C96" s="145"/>
      <c r="D96" s="145"/>
      <c r="E96" s="145"/>
      <c r="F96" s="145"/>
      <c r="G96" s="145"/>
      <c r="H96" s="145"/>
      <c r="I96" s="145"/>
      <c r="J96" s="145"/>
      <c r="K96" s="145"/>
      <c r="L96" s="145"/>
      <c r="M96" s="145"/>
      <c r="N96" s="145"/>
      <c r="O96" s="132">
        <f t="shared" si="96"/>
        <v>0</v>
      </c>
      <c r="P96" s="119"/>
      <c r="Q96" s="119"/>
      <c r="R96" s="119"/>
      <c r="S96" s="119"/>
      <c r="T96" s="119"/>
      <c r="U96" s="119"/>
      <c r="V96" s="119"/>
      <c r="W96" s="119"/>
      <c r="X96" s="119"/>
      <c r="Y96" s="119"/>
      <c r="Z96" s="119"/>
      <c r="AA96" s="119" t="s">
        <v>143</v>
      </c>
      <c r="AB96" s="119" t="str">
        <f t="shared" si="97"/>
        <v>7064-000000</v>
      </c>
      <c r="AC96" s="119">
        <v>961.0</v>
      </c>
      <c r="AD96" s="119" t="str">
        <f t="shared" si="98"/>
        <v>006</v>
      </c>
      <c r="AE96" s="119"/>
      <c r="AF96" s="119"/>
      <c r="AG96" s="119">
        <v>110.0</v>
      </c>
      <c r="AH96" s="119" t="str">
        <f>Summary!$B$2</f>
        <v>USD</v>
      </c>
      <c r="AI96" s="119">
        <f t="shared" ref="AI96:AT96" si="100">IF(C96="",0,C96)</f>
        <v>0</v>
      </c>
      <c r="AJ96" s="119">
        <f t="shared" si="100"/>
        <v>0</v>
      </c>
      <c r="AK96" s="119">
        <f t="shared" si="100"/>
        <v>0</v>
      </c>
      <c r="AL96" s="119">
        <f t="shared" si="100"/>
        <v>0</v>
      </c>
      <c r="AM96" s="119">
        <f t="shared" si="100"/>
        <v>0</v>
      </c>
      <c r="AN96" s="119">
        <f t="shared" si="100"/>
        <v>0</v>
      </c>
      <c r="AO96" s="119">
        <f t="shared" si="100"/>
        <v>0</v>
      </c>
      <c r="AP96" s="119">
        <f t="shared" si="100"/>
        <v>0</v>
      </c>
      <c r="AQ96" s="119">
        <f t="shared" si="100"/>
        <v>0</v>
      </c>
      <c r="AR96" s="119">
        <f t="shared" si="100"/>
        <v>0</v>
      </c>
      <c r="AS96" s="119">
        <f t="shared" si="100"/>
        <v>0</v>
      </c>
      <c r="AT96" s="119">
        <f t="shared" si="100"/>
        <v>0</v>
      </c>
    </row>
    <row r="97" ht="21.75" customHeight="1">
      <c r="A97" s="135">
        <v>7066.0</v>
      </c>
      <c r="B97" s="147" t="s">
        <v>328</v>
      </c>
      <c r="C97" s="145"/>
      <c r="D97" s="145"/>
      <c r="E97" s="145"/>
      <c r="F97" s="145"/>
      <c r="G97" s="145"/>
      <c r="H97" s="145"/>
      <c r="I97" s="145"/>
      <c r="J97" s="145"/>
      <c r="K97" s="145"/>
      <c r="L97" s="145"/>
      <c r="M97" s="145"/>
      <c r="N97" s="145"/>
      <c r="O97" s="132">
        <f t="shared" si="96"/>
        <v>0</v>
      </c>
      <c r="P97" s="119"/>
      <c r="Q97" s="119"/>
      <c r="R97" s="119"/>
      <c r="S97" s="119"/>
      <c r="T97" s="119"/>
      <c r="U97" s="119"/>
      <c r="V97" s="119"/>
      <c r="W97" s="119"/>
      <c r="X97" s="119"/>
      <c r="Y97" s="119"/>
      <c r="Z97" s="119"/>
      <c r="AA97" s="119" t="s">
        <v>143</v>
      </c>
      <c r="AB97" s="119" t="str">
        <f t="shared" si="97"/>
        <v>7066-000000</v>
      </c>
      <c r="AC97" s="119">
        <v>961.0</v>
      </c>
      <c r="AD97" s="119" t="str">
        <f t="shared" si="98"/>
        <v>006</v>
      </c>
      <c r="AE97" s="119"/>
      <c r="AF97" s="119"/>
      <c r="AG97" s="119">
        <v>110.0</v>
      </c>
      <c r="AH97" s="119" t="str">
        <f>Summary!$B$2</f>
        <v>USD</v>
      </c>
      <c r="AI97" s="119">
        <f t="shared" ref="AI97:AT97" si="101">IF(C97="",0,C97)</f>
        <v>0</v>
      </c>
      <c r="AJ97" s="119">
        <f t="shared" si="101"/>
        <v>0</v>
      </c>
      <c r="AK97" s="119">
        <f t="shared" si="101"/>
        <v>0</v>
      </c>
      <c r="AL97" s="119">
        <f t="shared" si="101"/>
        <v>0</v>
      </c>
      <c r="AM97" s="119">
        <f t="shared" si="101"/>
        <v>0</v>
      </c>
      <c r="AN97" s="119">
        <f t="shared" si="101"/>
        <v>0</v>
      </c>
      <c r="AO97" s="119">
        <f t="shared" si="101"/>
        <v>0</v>
      </c>
      <c r="AP97" s="119">
        <f t="shared" si="101"/>
        <v>0</v>
      </c>
      <c r="AQ97" s="119">
        <f t="shared" si="101"/>
        <v>0</v>
      </c>
      <c r="AR97" s="119">
        <f t="shared" si="101"/>
        <v>0</v>
      </c>
      <c r="AS97" s="119">
        <f t="shared" si="101"/>
        <v>0</v>
      </c>
      <c r="AT97" s="119">
        <f t="shared" si="101"/>
        <v>0</v>
      </c>
    </row>
    <row r="98" ht="21.75" customHeight="1">
      <c r="A98" s="135">
        <v>7068.0</v>
      </c>
      <c r="B98" s="147" t="s">
        <v>329</v>
      </c>
      <c r="C98" s="145"/>
      <c r="D98" s="145"/>
      <c r="E98" s="145"/>
      <c r="F98" s="145"/>
      <c r="G98" s="145"/>
      <c r="H98" s="145"/>
      <c r="I98" s="145"/>
      <c r="J98" s="145"/>
      <c r="K98" s="145"/>
      <c r="L98" s="145"/>
      <c r="M98" s="145"/>
      <c r="N98" s="145"/>
      <c r="O98" s="132">
        <f t="shared" si="96"/>
        <v>0</v>
      </c>
      <c r="P98" s="119"/>
      <c r="Q98" s="119"/>
      <c r="R98" s="119"/>
      <c r="S98" s="119"/>
      <c r="T98" s="119"/>
      <c r="U98" s="119"/>
      <c r="V98" s="119"/>
      <c r="W98" s="119"/>
      <c r="X98" s="119"/>
      <c r="Y98" s="119"/>
      <c r="Z98" s="119"/>
      <c r="AA98" s="119" t="s">
        <v>143</v>
      </c>
      <c r="AB98" s="119" t="str">
        <f t="shared" si="97"/>
        <v>7068-000000</v>
      </c>
      <c r="AC98" s="119">
        <v>961.0</v>
      </c>
      <c r="AD98" s="119" t="str">
        <f t="shared" si="98"/>
        <v>006</v>
      </c>
      <c r="AE98" s="119"/>
      <c r="AF98" s="119"/>
      <c r="AG98" s="119">
        <v>110.0</v>
      </c>
      <c r="AH98" s="119" t="str">
        <f>Summary!$B$2</f>
        <v>USD</v>
      </c>
      <c r="AI98" s="119">
        <f t="shared" ref="AI98:AT98" si="102">IF(C98="",0,C98)</f>
        <v>0</v>
      </c>
      <c r="AJ98" s="119">
        <f t="shared" si="102"/>
        <v>0</v>
      </c>
      <c r="AK98" s="119">
        <f t="shared" si="102"/>
        <v>0</v>
      </c>
      <c r="AL98" s="119">
        <f t="shared" si="102"/>
        <v>0</v>
      </c>
      <c r="AM98" s="119">
        <f t="shared" si="102"/>
        <v>0</v>
      </c>
      <c r="AN98" s="119">
        <f t="shared" si="102"/>
        <v>0</v>
      </c>
      <c r="AO98" s="119">
        <f t="shared" si="102"/>
        <v>0</v>
      </c>
      <c r="AP98" s="119">
        <f t="shared" si="102"/>
        <v>0</v>
      </c>
      <c r="AQ98" s="119">
        <f t="shared" si="102"/>
        <v>0</v>
      </c>
      <c r="AR98" s="119">
        <f t="shared" si="102"/>
        <v>0</v>
      </c>
      <c r="AS98" s="119">
        <f t="shared" si="102"/>
        <v>0</v>
      </c>
      <c r="AT98" s="119">
        <f t="shared" si="102"/>
        <v>0</v>
      </c>
    </row>
    <row r="99" ht="21.75" customHeight="1">
      <c r="A99" s="135">
        <v>7072.0</v>
      </c>
      <c r="B99" s="147" t="str">
        <f>IF(ISTEXT("Travel-"&amp;VLOOKUP(A99,'Chart of Accounts'!$B$5:$C$50,2,FALSE)),"Travel-"&amp;VLOOKUP(A99,'Chart of Accounts'!$B$5:$C$50,2,FALSE),"")</f>
        <v>Travel-Sales Tax Expense (incl. GST, VAT, etc.)</v>
      </c>
      <c r="C99" s="145"/>
      <c r="D99" s="145"/>
      <c r="E99" s="145"/>
      <c r="F99" s="145"/>
      <c r="G99" s="145"/>
      <c r="H99" s="145"/>
      <c r="I99" s="145"/>
      <c r="J99" s="145"/>
      <c r="K99" s="145"/>
      <c r="L99" s="145"/>
      <c r="M99" s="145"/>
      <c r="N99" s="145"/>
      <c r="O99" s="132">
        <f t="shared" si="96"/>
        <v>0</v>
      </c>
      <c r="P99" s="119"/>
      <c r="Q99" s="119"/>
      <c r="R99" s="119"/>
      <c r="S99" s="119"/>
      <c r="T99" s="119"/>
      <c r="U99" s="119"/>
      <c r="V99" s="119"/>
      <c r="W99" s="119"/>
      <c r="X99" s="119"/>
      <c r="Y99" s="119"/>
      <c r="Z99" s="119"/>
      <c r="AA99" s="119" t="s">
        <v>143</v>
      </c>
      <c r="AB99" s="119" t="str">
        <f t="shared" si="97"/>
        <v>7072-000000</v>
      </c>
      <c r="AC99" s="119">
        <v>961.0</v>
      </c>
      <c r="AD99" s="119" t="str">
        <f t="shared" si="98"/>
        <v>006</v>
      </c>
      <c r="AE99" s="119"/>
      <c r="AF99" s="119"/>
      <c r="AG99" s="119">
        <v>110.0</v>
      </c>
      <c r="AH99" s="119" t="str">
        <f>Summary!$B$2</f>
        <v>USD</v>
      </c>
      <c r="AI99" s="119">
        <f t="shared" ref="AI99:AT99" si="103">IF(C99="",0,C99)</f>
        <v>0</v>
      </c>
      <c r="AJ99" s="119">
        <f t="shared" si="103"/>
        <v>0</v>
      </c>
      <c r="AK99" s="119">
        <f t="shared" si="103"/>
        <v>0</v>
      </c>
      <c r="AL99" s="119">
        <f t="shared" si="103"/>
        <v>0</v>
      </c>
      <c r="AM99" s="119">
        <f t="shared" si="103"/>
        <v>0</v>
      </c>
      <c r="AN99" s="119">
        <f t="shared" si="103"/>
        <v>0</v>
      </c>
      <c r="AO99" s="119">
        <f t="shared" si="103"/>
        <v>0</v>
      </c>
      <c r="AP99" s="119">
        <f t="shared" si="103"/>
        <v>0</v>
      </c>
      <c r="AQ99" s="119">
        <f t="shared" si="103"/>
        <v>0</v>
      </c>
      <c r="AR99" s="119">
        <f t="shared" si="103"/>
        <v>0</v>
      </c>
      <c r="AS99" s="119">
        <f t="shared" si="103"/>
        <v>0</v>
      </c>
      <c r="AT99" s="119">
        <f t="shared" si="103"/>
        <v>0</v>
      </c>
    </row>
    <row r="100" ht="21.75" customHeight="1">
      <c r="A100" s="179" t="s">
        <v>317</v>
      </c>
      <c r="B100" s="147"/>
      <c r="C100" s="154">
        <f t="shared" ref="C100:O100" si="104">SUM(C94:C99)</f>
        <v>0</v>
      </c>
      <c r="D100" s="154">
        <f t="shared" si="104"/>
        <v>0</v>
      </c>
      <c r="E100" s="154">
        <f t="shared" si="104"/>
        <v>0</v>
      </c>
      <c r="F100" s="154">
        <f t="shared" si="104"/>
        <v>0</v>
      </c>
      <c r="G100" s="154">
        <f t="shared" si="104"/>
        <v>0</v>
      </c>
      <c r="H100" s="154">
        <f t="shared" si="104"/>
        <v>0</v>
      </c>
      <c r="I100" s="154">
        <f t="shared" si="104"/>
        <v>0</v>
      </c>
      <c r="J100" s="154">
        <f t="shared" si="104"/>
        <v>0</v>
      </c>
      <c r="K100" s="154">
        <f t="shared" si="104"/>
        <v>0</v>
      </c>
      <c r="L100" s="154">
        <f t="shared" si="104"/>
        <v>0</v>
      </c>
      <c r="M100" s="154">
        <f t="shared" si="104"/>
        <v>0</v>
      </c>
      <c r="N100" s="154">
        <f t="shared" si="104"/>
        <v>0</v>
      </c>
      <c r="O100" s="154">
        <f t="shared" si="104"/>
        <v>0</v>
      </c>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21.75" customHeight="1">
      <c r="A101" s="135"/>
      <c r="B101" s="147"/>
      <c r="C101" s="132"/>
      <c r="D101" s="132"/>
      <c r="E101" s="132"/>
      <c r="F101" s="132"/>
      <c r="G101" s="132"/>
      <c r="H101" s="132"/>
      <c r="I101" s="132"/>
      <c r="J101" s="132"/>
      <c r="K101" s="132"/>
      <c r="L101" s="132"/>
      <c r="M101" s="132"/>
      <c r="N101" s="132"/>
      <c r="O101" s="132"/>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21.75" customHeight="1">
      <c r="A102" s="150" t="s">
        <v>318</v>
      </c>
      <c r="B102" s="151"/>
      <c r="C102" s="132"/>
      <c r="D102" s="132"/>
      <c r="E102" s="132"/>
      <c r="F102" s="132"/>
      <c r="G102" s="132"/>
      <c r="H102" s="132"/>
      <c r="I102" s="132"/>
      <c r="J102" s="132"/>
      <c r="K102" s="132"/>
      <c r="L102" s="132"/>
      <c r="M102" s="132"/>
      <c r="N102" s="132"/>
      <c r="O102" s="132"/>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21.75" customHeight="1">
      <c r="A103" s="135">
        <v>7060.0</v>
      </c>
      <c r="B103" s="147" t="s">
        <v>325</v>
      </c>
      <c r="C103" s="145"/>
      <c r="D103" s="145"/>
      <c r="E103" s="145"/>
      <c r="F103" s="145"/>
      <c r="G103" s="145"/>
      <c r="H103" s="145"/>
      <c r="I103" s="145"/>
      <c r="J103" s="145"/>
      <c r="K103" s="145"/>
      <c r="L103" s="145"/>
      <c r="M103" s="145"/>
      <c r="N103" s="145"/>
      <c r="O103" s="132">
        <f t="shared" ref="O103:O108" si="106">SUM(C103:N103)</f>
        <v>0</v>
      </c>
      <c r="P103" s="119"/>
      <c r="Q103" s="119"/>
      <c r="R103" s="119"/>
      <c r="S103" s="119"/>
      <c r="T103" s="119"/>
      <c r="U103" s="119"/>
      <c r="V103" s="119"/>
      <c r="W103" s="119"/>
      <c r="X103" s="119"/>
      <c r="Y103" s="119"/>
      <c r="Z103" s="119"/>
      <c r="AA103" s="119" t="s">
        <v>143</v>
      </c>
      <c r="AB103" s="119" t="str">
        <f t="shared" ref="AB103:AB108" si="107">IF(A103="","",A103&amp;"-000000")</f>
        <v>7060-000000</v>
      </c>
      <c r="AC103" s="119">
        <v>962.0</v>
      </c>
      <c r="AD103" s="119" t="str">
        <f t="shared" ref="AD103:AD108" si="108">IF(LEN($O$1)=3,$O$1,IF(LEN($O$1)=2,0&amp;$O$1,IF(LEN($O$1)=1,0&amp;0&amp;$O$1,"ERROR")))</f>
        <v>006</v>
      </c>
      <c r="AE103" s="119"/>
      <c r="AF103" s="119"/>
      <c r="AG103" s="119">
        <v>110.0</v>
      </c>
      <c r="AH103" s="119" t="str">
        <f>Summary!$B$2</f>
        <v>USD</v>
      </c>
      <c r="AI103" s="119">
        <f t="shared" ref="AI103:AT103" si="105">IF(C103="",0,C103)</f>
        <v>0</v>
      </c>
      <c r="AJ103" s="119">
        <f t="shared" si="105"/>
        <v>0</v>
      </c>
      <c r="AK103" s="119">
        <f t="shared" si="105"/>
        <v>0</v>
      </c>
      <c r="AL103" s="119">
        <f t="shared" si="105"/>
        <v>0</v>
      </c>
      <c r="AM103" s="119">
        <f t="shared" si="105"/>
        <v>0</v>
      </c>
      <c r="AN103" s="119">
        <f t="shared" si="105"/>
        <v>0</v>
      </c>
      <c r="AO103" s="119">
        <f t="shared" si="105"/>
        <v>0</v>
      </c>
      <c r="AP103" s="119">
        <f t="shared" si="105"/>
        <v>0</v>
      </c>
      <c r="AQ103" s="119">
        <f t="shared" si="105"/>
        <v>0</v>
      </c>
      <c r="AR103" s="119">
        <f t="shared" si="105"/>
        <v>0</v>
      </c>
      <c r="AS103" s="119">
        <f t="shared" si="105"/>
        <v>0</v>
      </c>
      <c r="AT103" s="119">
        <f t="shared" si="105"/>
        <v>0</v>
      </c>
    </row>
    <row r="104" ht="21.75" customHeight="1">
      <c r="A104" s="135">
        <v>7062.0</v>
      </c>
      <c r="B104" s="147" t="s">
        <v>326</v>
      </c>
      <c r="C104" s="145"/>
      <c r="D104" s="145"/>
      <c r="E104" s="145"/>
      <c r="F104" s="145"/>
      <c r="G104" s="145"/>
      <c r="H104" s="145"/>
      <c r="I104" s="145"/>
      <c r="J104" s="145"/>
      <c r="K104" s="145"/>
      <c r="L104" s="145"/>
      <c r="M104" s="145"/>
      <c r="N104" s="145"/>
      <c r="O104" s="132">
        <f t="shared" si="106"/>
        <v>0</v>
      </c>
      <c r="P104" s="119"/>
      <c r="Q104" s="119"/>
      <c r="R104" s="119"/>
      <c r="S104" s="119"/>
      <c r="T104" s="119"/>
      <c r="U104" s="119"/>
      <c r="V104" s="119"/>
      <c r="W104" s="119"/>
      <c r="X104" s="119"/>
      <c r="Y104" s="119"/>
      <c r="Z104" s="119"/>
      <c r="AA104" s="119" t="s">
        <v>143</v>
      </c>
      <c r="AB104" s="119" t="str">
        <f t="shared" si="107"/>
        <v>7062-000000</v>
      </c>
      <c r="AC104" s="119">
        <v>962.0</v>
      </c>
      <c r="AD104" s="119" t="str">
        <f t="shared" si="108"/>
        <v>006</v>
      </c>
      <c r="AE104" s="119"/>
      <c r="AF104" s="119"/>
      <c r="AG104" s="119">
        <v>110.0</v>
      </c>
      <c r="AH104" s="119" t="str">
        <f>Summary!$B$2</f>
        <v>USD</v>
      </c>
      <c r="AI104" s="119">
        <f t="shared" ref="AI104:AT104" si="109">IF(C104="",0,C104)</f>
        <v>0</v>
      </c>
      <c r="AJ104" s="119">
        <f t="shared" si="109"/>
        <v>0</v>
      </c>
      <c r="AK104" s="119">
        <f t="shared" si="109"/>
        <v>0</v>
      </c>
      <c r="AL104" s="119">
        <f t="shared" si="109"/>
        <v>0</v>
      </c>
      <c r="AM104" s="119">
        <f t="shared" si="109"/>
        <v>0</v>
      </c>
      <c r="AN104" s="119">
        <f t="shared" si="109"/>
        <v>0</v>
      </c>
      <c r="AO104" s="119">
        <f t="shared" si="109"/>
        <v>0</v>
      </c>
      <c r="AP104" s="119">
        <f t="shared" si="109"/>
        <v>0</v>
      </c>
      <c r="AQ104" s="119">
        <f t="shared" si="109"/>
        <v>0</v>
      </c>
      <c r="AR104" s="119">
        <f t="shared" si="109"/>
        <v>0</v>
      </c>
      <c r="AS104" s="119">
        <f t="shared" si="109"/>
        <v>0</v>
      </c>
      <c r="AT104" s="119">
        <f t="shared" si="109"/>
        <v>0</v>
      </c>
    </row>
    <row r="105" ht="21.75" customHeight="1">
      <c r="A105" s="135">
        <v>7064.0</v>
      </c>
      <c r="B105" s="147" t="s">
        <v>327</v>
      </c>
      <c r="C105" s="145"/>
      <c r="D105" s="145"/>
      <c r="E105" s="145"/>
      <c r="F105" s="145"/>
      <c r="G105" s="145"/>
      <c r="H105" s="145"/>
      <c r="I105" s="145"/>
      <c r="J105" s="145"/>
      <c r="K105" s="145"/>
      <c r="L105" s="145"/>
      <c r="M105" s="145"/>
      <c r="N105" s="145"/>
      <c r="O105" s="132">
        <f t="shared" si="106"/>
        <v>0</v>
      </c>
      <c r="P105" s="119"/>
      <c r="Q105" s="119"/>
      <c r="R105" s="119"/>
      <c r="S105" s="119"/>
      <c r="T105" s="119"/>
      <c r="U105" s="119"/>
      <c r="V105" s="119"/>
      <c r="W105" s="119"/>
      <c r="X105" s="119"/>
      <c r="Y105" s="119"/>
      <c r="Z105" s="119"/>
      <c r="AA105" s="119" t="s">
        <v>143</v>
      </c>
      <c r="AB105" s="119" t="str">
        <f t="shared" si="107"/>
        <v>7064-000000</v>
      </c>
      <c r="AC105" s="119">
        <v>962.0</v>
      </c>
      <c r="AD105" s="119" t="str">
        <f t="shared" si="108"/>
        <v>006</v>
      </c>
      <c r="AE105" s="119"/>
      <c r="AF105" s="119"/>
      <c r="AG105" s="119">
        <v>110.0</v>
      </c>
      <c r="AH105" s="119" t="str">
        <f>Summary!$B$2</f>
        <v>USD</v>
      </c>
      <c r="AI105" s="119">
        <f t="shared" ref="AI105:AT105" si="110">IF(C105="",0,C105)</f>
        <v>0</v>
      </c>
      <c r="AJ105" s="119">
        <f t="shared" si="110"/>
        <v>0</v>
      </c>
      <c r="AK105" s="119">
        <f t="shared" si="110"/>
        <v>0</v>
      </c>
      <c r="AL105" s="119">
        <f t="shared" si="110"/>
        <v>0</v>
      </c>
      <c r="AM105" s="119">
        <f t="shared" si="110"/>
        <v>0</v>
      </c>
      <c r="AN105" s="119">
        <f t="shared" si="110"/>
        <v>0</v>
      </c>
      <c r="AO105" s="119">
        <f t="shared" si="110"/>
        <v>0</v>
      </c>
      <c r="AP105" s="119">
        <f t="shared" si="110"/>
        <v>0</v>
      </c>
      <c r="AQ105" s="119">
        <f t="shared" si="110"/>
        <v>0</v>
      </c>
      <c r="AR105" s="119">
        <f t="shared" si="110"/>
        <v>0</v>
      </c>
      <c r="AS105" s="119">
        <f t="shared" si="110"/>
        <v>0</v>
      </c>
      <c r="AT105" s="119">
        <f t="shared" si="110"/>
        <v>0</v>
      </c>
    </row>
    <row r="106" ht="21.75" customHeight="1">
      <c r="A106" s="135">
        <v>7066.0</v>
      </c>
      <c r="B106" s="147" t="s">
        <v>328</v>
      </c>
      <c r="C106" s="145"/>
      <c r="D106" s="145"/>
      <c r="E106" s="145"/>
      <c r="F106" s="145"/>
      <c r="G106" s="145"/>
      <c r="H106" s="145"/>
      <c r="I106" s="145"/>
      <c r="J106" s="145"/>
      <c r="K106" s="145"/>
      <c r="L106" s="145"/>
      <c r="M106" s="145"/>
      <c r="N106" s="145"/>
      <c r="O106" s="132">
        <f t="shared" si="106"/>
        <v>0</v>
      </c>
      <c r="P106" s="119"/>
      <c r="Q106" s="119"/>
      <c r="R106" s="119"/>
      <c r="S106" s="119"/>
      <c r="T106" s="119"/>
      <c r="U106" s="119"/>
      <c r="V106" s="119"/>
      <c r="W106" s="119"/>
      <c r="X106" s="119"/>
      <c r="Y106" s="119"/>
      <c r="Z106" s="119"/>
      <c r="AA106" s="119" t="s">
        <v>143</v>
      </c>
      <c r="AB106" s="119" t="str">
        <f t="shared" si="107"/>
        <v>7066-000000</v>
      </c>
      <c r="AC106" s="119">
        <v>962.0</v>
      </c>
      <c r="AD106" s="119" t="str">
        <f t="shared" si="108"/>
        <v>006</v>
      </c>
      <c r="AE106" s="119"/>
      <c r="AF106" s="119"/>
      <c r="AG106" s="119">
        <v>110.0</v>
      </c>
      <c r="AH106" s="119" t="str">
        <f>Summary!$B$2</f>
        <v>USD</v>
      </c>
      <c r="AI106" s="119">
        <f t="shared" ref="AI106:AT106" si="111">IF(C106="",0,C106)</f>
        <v>0</v>
      </c>
      <c r="AJ106" s="119">
        <f t="shared" si="111"/>
        <v>0</v>
      </c>
      <c r="AK106" s="119">
        <f t="shared" si="111"/>
        <v>0</v>
      </c>
      <c r="AL106" s="119">
        <f t="shared" si="111"/>
        <v>0</v>
      </c>
      <c r="AM106" s="119">
        <f t="shared" si="111"/>
        <v>0</v>
      </c>
      <c r="AN106" s="119">
        <f t="shared" si="111"/>
        <v>0</v>
      </c>
      <c r="AO106" s="119">
        <f t="shared" si="111"/>
        <v>0</v>
      </c>
      <c r="AP106" s="119">
        <f t="shared" si="111"/>
        <v>0</v>
      </c>
      <c r="AQ106" s="119">
        <f t="shared" si="111"/>
        <v>0</v>
      </c>
      <c r="AR106" s="119">
        <f t="shared" si="111"/>
        <v>0</v>
      </c>
      <c r="AS106" s="119">
        <f t="shared" si="111"/>
        <v>0</v>
      </c>
      <c r="AT106" s="119">
        <f t="shared" si="111"/>
        <v>0</v>
      </c>
    </row>
    <row r="107" ht="21.75" customHeight="1">
      <c r="A107" s="135">
        <v>7068.0</v>
      </c>
      <c r="B107" s="147" t="s">
        <v>329</v>
      </c>
      <c r="C107" s="145"/>
      <c r="D107" s="145"/>
      <c r="E107" s="145"/>
      <c r="F107" s="145"/>
      <c r="G107" s="145"/>
      <c r="H107" s="145"/>
      <c r="I107" s="145"/>
      <c r="J107" s="145"/>
      <c r="K107" s="145"/>
      <c r="L107" s="145"/>
      <c r="M107" s="145"/>
      <c r="N107" s="145"/>
      <c r="O107" s="132">
        <f t="shared" si="106"/>
        <v>0</v>
      </c>
      <c r="P107" s="119"/>
      <c r="Q107" s="119"/>
      <c r="R107" s="119"/>
      <c r="S107" s="119"/>
      <c r="T107" s="119"/>
      <c r="U107" s="119"/>
      <c r="V107" s="119"/>
      <c r="W107" s="119"/>
      <c r="X107" s="119"/>
      <c r="Y107" s="119"/>
      <c r="Z107" s="119"/>
      <c r="AA107" s="119" t="s">
        <v>143</v>
      </c>
      <c r="AB107" s="119" t="str">
        <f t="shared" si="107"/>
        <v>7068-000000</v>
      </c>
      <c r="AC107" s="119">
        <v>962.0</v>
      </c>
      <c r="AD107" s="119" t="str">
        <f t="shared" si="108"/>
        <v>006</v>
      </c>
      <c r="AE107" s="119"/>
      <c r="AF107" s="119"/>
      <c r="AG107" s="119">
        <v>110.0</v>
      </c>
      <c r="AH107" s="119" t="str">
        <f>Summary!$B$2</f>
        <v>USD</v>
      </c>
      <c r="AI107" s="119">
        <f t="shared" ref="AI107:AT107" si="112">IF(C107="",0,C107)</f>
        <v>0</v>
      </c>
      <c r="AJ107" s="119">
        <f t="shared" si="112"/>
        <v>0</v>
      </c>
      <c r="AK107" s="119">
        <f t="shared" si="112"/>
        <v>0</v>
      </c>
      <c r="AL107" s="119">
        <f t="shared" si="112"/>
        <v>0</v>
      </c>
      <c r="AM107" s="119">
        <f t="shared" si="112"/>
        <v>0</v>
      </c>
      <c r="AN107" s="119">
        <f t="shared" si="112"/>
        <v>0</v>
      </c>
      <c r="AO107" s="119">
        <f t="shared" si="112"/>
        <v>0</v>
      </c>
      <c r="AP107" s="119">
        <f t="shared" si="112"/>
        <v>0</v>
      </c>
      <c r="AQ107" s="119">
        <f t="shared" si="112"/>
        <v>0</v>
      </c>
      <c r="AR107" s="119">
        <f t="shared" si="112"/>
        <v>0</v>
      </c>
      <c r="AS107" s="119">
        <f t="shared" si="112"/>
        <v>0</v>
      </c>
      <c r="AT107" s="119">
        <f t="shared" si="112"/>
        <v>0</v>
      </c>
    </row>
    <row r="108" ht="21.75" customHeight="1">
      <c r="A108" s="135">
        <v>7072.0</v>
      </c>
      <c r="B108" s="147" t="str">
        <f>IF(ISTEXT("Travel-"&amp;VLOOKUP(A108,'Chart of Accounts'!$B$5:$C$50,2,FALSE)),"Travel-"&amp;VLOOKUP(A108,'Chart of Accounts'!$B$5:$C$50,2,FALSE),"")</f>
        <v>Travel-Sales Tax Expense (incl. GST, VAT, etc.)</v>
      </c>
      <c r="C108" s="145"/>
      <c r="D108" s="145"/>
      <c r="E108" s="145"/>
      <c r="F108" s="145"/>
      <c r="G108" s="145"/>
      <c r="H108" s="145"/>
      <c r="I108" s="145"/>
      <c r="J108" s="145"/>
      <c r="K108" s="145"/>
      <c r="L108" s="145"/>
      <c r="M108" s="145"/>
      <c r="N108" s="145"/>
      <c r="O108" s="132">
        <f t="shared" si="106"/>
        <v>0</v>
      </c>
      <c r="P108" s="119"/>
      <c r="Q108" s="119"/>
      <c r="R108" s="119"/>
      <c r="S108" s="119"/>
      <c r="T108" s="119"/>
      <c r="U108" s="119"/>
      <c r="V108" s="119"/>
      <c r="W108" s="119"/>
      <c r="X108" s="119"/>
      <c r="Y108" s="119"/>
      <c r="Z108" s="119"/>
      <c r="AA108" s="119" t="s">
        <v>143</v>
      </c>
      <c r="AB108" s="119" t="str">
        <f t="shared" si="107"/>
        <v>7072-000000</v>
      </c>
      <c r="AC108" s="119">
        <v>962.0</v>
      </c>
      <c r="AD108" s="119" t="str">
        <f t="shared" si="108"/>
        <v>006</v>
      </c>
      <c r="AE108" s="119"/>
      <c r="AF108" s="119"/>
      <c r="AG108" s="119">
        <v>110.0</v>
      </c>
      <c r="AH108" s="119" t="str">
        <f>Summary!$B$2</f>
        <v>USD</v>
      </c>
      <c r="AI108" s="119">
        <f t="shared" ref="AI108:AT108" si="113">IF(C108="",0,C108)</f>
        <v>0</v>
      </c>
      <c r="AJ108" s="119">
        <f t="shared" si="113"/>
        <v>0</v>
      </c>
      <c r="AK108" s="119">
        <f t="shared" si="113"/>
        <v>0</v>
      </c>
      <c r="AL108" s="119">
        <f t="shared" si="113"/>
        <v>0</v>
      </c>
      <c r="AM108" s="119">
        <f t="shared" si="113"/>
        <v>0</v>
      </c>
      <c r="AN108" s="119">
        <f t="shared" si="113"/>
        <v>0</v>
      </c>
      <c r="AO108" s="119">
        <f t="shared" si="113"/>
        <v>0</v>
      </c>
      <c r="AP108" s="119">
        <f t="shared" si="113"/>
        <v>0</v>
      </c>
      <c r="AQ108" s="119">
        <f t="shared" si="113"/>
        <v>0</v>
      </c>
      <c r="AR108" s="119">
        <f t="shared" si="113"/>
        <v>0</v>
      </c>
      <c r="AS108" s="119">
        <f t="shared" si="113"/>
        <v>0</v>
      </c>
      <c r="AT108" s="119">
        <f t="shared" si="113"/>
        <v>0</v>
      </c>
    </row>
    <row r="109" ht="21.75" customHeight="1">
      <c r="A109" s="150" t="s">
        <v>319</v>
      </c>
      <c r="B109" s="147"/>
      <c r="C109" s="154">
        <f t="shared" ref="C109:O109" si="114">SUM(C103:C108)</f>
        <v>0</v>
      </c>
      <c r="D109" s="154">
        <f t="shared" si="114"/>
        <v>0</v>
      </c>
      <c r="E109" s="154">
        <f t="shared" si="114"/>
        <v>0</v>
      </c>
      <c r="F109" s="154">
        <f t="shared" si="114"/>
        <v>0</v>
      </c>
      <c r="G109" s="154">
        <f t="shared" si="114"/>
        <v>0</v>
      </c>
      <c r="H109" s="154">
        <f t="shared" si="114"/>
        <v>0</v>
      </c>
      <c r="I109" s="154">
        <f t="shared" si="114"/>
        <v>0</v>
      </c>
      <c r="J109" s="154">
        <f t="shared" si="114"/>
        <v>0</v>
      </c>
      <c r="K109" s="154">
        <f t="shared" si="114"/>
        <v>0</v>
      </c>
      <c r="L109" s="154">
        <f t="shared" si="114"/>
        <v>0</v>
      </c>
      <c r="M109" s="154">
        <f t="shared" si="114"/>
        <v>0</v>
      </c>
      <c r="N109" s="154">
        <f t="shared" si="114"/>
        <v>0</v>
      </c>
      <c r="O109" s="154">
        <f t="shared" si="114"/>
        <v>0</v>
      </c>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21.75" customHeight="1">
      <c r="A110" s="119"/>
      <c r="B110" s="177"/>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21.75" customHeight="1">
      <c r="A111" s="150" t="s">
        <v>320</v>
      </c>
      <c r="B111" s="151"/>
      <c r="C111" s="132"/>
      <c r="D111" s="132"/>
      <c r="E111" s="132"/>
      <c r="F111" s="132"/>
      <c r="G111" s="132"/>
      <c r="H111" s="132"/>
      <c r="I111" s="132"/>
      <c r="J111" s="132"/>
      <c r="K111" s="132"/>
      <c r="L111" s="132"/>
      <c r="M111" s="132"/>
      <c r="N111" s="132"/>
      <c r="O111" s="132"/>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21.75" customHeight="1">
      <c r="A112" s="135">
        <v>7060.0</v>
      </c>
      <c r="B112" s="147" t="s">
        <v>325</v>
      </c>
      <c r="C112" s="145"/>
      <c r="D112" s="145"/>
      <c r="E112" s="145"/>
      <c r="F112" s="145"/>
      <c r="G112" s="145"/>
      <c r="H112" s="145"/>
      <c r="I112" s="145"/>
      <c r="J112" s="145"/>
      <c r="K112" s="145"/>
      <c r="L112" s="145"/>
      <c r="M112" s="145"/>
      <c r="N112" s="145"/>
      <c r="O112" s="132">
        <f t="shared" ref="O112:O116" si="116">SUM(C112:N112)</f>
        <v>0</v>
      </c>
      <c r="P112" s="119"/>
      <c r="Q112" s="119"/>
      <c r="R112" s="119"/>
      <c r="S112" s="119"/>
      <c r="T112" s="119"/>
      <c r="U112" s="119"/>
      <c r="V112" s="119"/>
      <c r="W112" s="119"/>
      <c r="X112" s="119"/>
      <c r="Y112" s="119"/>
      <c r="Z112" s="119"/>
      <c r="AA112" s="119" t="s">
        <v>143</v>
      </c>
      <c r="AB112" s="119" t="str">
        <f t="shared" ref="AB112:AB116" si="117">IF(A112="","",A112&amp;"-000000")</f>
        <v>7060-000000</v>
      </c>
      <c r="AC112" s="119">
        <v>963.0</v>
      </c>
      <c r="AD112" s="119" t="str">
        <f t="shared" ref="AD112:AD116" si="118">IF(LEN($O$1)=3,$O$1,IF(LEN($O$1)=2,0&amp;$O$1,IF(LEN($O$1)=1,0&amp;0&amp;$O$1,"ERROR")))</f>
        <v>006</v>
      </c>
      <c r="AE112" s="119"/>
      <c r="AF112" s="119"/>
      <c r="AG112" s="119">
        <v>110.0</v>
      </c>
      <c r="AH112" s="119" t="str">
        <f>Summary!$B$2</f>
        <v>USD</v>
      </c>
      <c r="AI112" s="119">
        <f t="shared" ref="AI112:AT112" si="115">IF(C112="",0,C112)</f>
        <v>0</v>
      </c>
      <c r="AJ112" s="119">
        <f t="shared" si="115"/>
        <v>0</v>
      </c>
      <c r="AK112" s="119">
        <f t="shared" si="115"/>
        <v>0</v>
      </c>
      <c r="AL112" s="119">
        <f t="shared" si="115"/>
        <v>0</v>
      </c>
      <c r="AM112" s="119">
        <f t="shared" si="115"/>
        <v>0</v>
      </c>
      <c r="AN112" s="119">
        <f t="shared" si="115"/>
        <v>0</v>
      </c>
      <c r="AO112" s="119">
        <f t="shared" si="115"/>
        <v>0</v>
      </c>
      <c r="AP112" s="119">
        <f t="shared" si="115"/>
        <v>0</v>
      </c>
      <c r="AQ112" s="119">
        <f t="shared" si="115"/>
        <v>0</v>
      </c>
      <c r="AR112" s="119">
        <f t="shared" si="115"/>
        <v>0</v>
      </c>
      <c r="AS112" s="119">
        <f t="shared" si="115"/>
        <v>0</v>
      </c>
      <c r="AT112" s="119">
        <f t="shared" si="115"/>
        <v>0</v>
      </c>
    </row>
    <row r="113" ht="21.75" customHeight="1">
      <c r="A113" s="135">
        <v>7062.0</v>
      </c>
      <c r="B113" s="147" t="s">
        <v>326</v>
      </c>
      <c r="C113" s="145"/>
      <c r="D113" s="145"/>
      <c r="E113" s="145"/>
      <c r="F113" s="145"/>
      <c r="G113" s="145"/>
      <c r="H113" s="145"/>
      <c r="I113" s="145"/>
      <c r="J113" s="145"/>
      <c r="K113" s="145"/>
      <c r="L113" s="145"/>
      <c r="M113" s="145"/>
      <c r="N113" s="145"/>
      <c r="O113" s="132">
        <f t="shared" si="116"/>
        <v>0</v>
      </c>
      <c r="P113" s="119"/>
      <c r="Q113" s="119"/>
      <c r="R113" s="119"/>
      <c r="S113" s="119"/>
      <c r="T113" s="119"/>
      <c r="U113" s="119"/>
      <c r="V113" s="119"/>
      <c r="W113" s="119"/>
      <c r="X113" s="119"/>
      <c r="Y113" s="119"/>
      <c r="Z113" s="119"/>
      <c r="AA113" s="119" t="s">
        <v>143</v>
      </c>
      <c r="AB113" s="119" t="str">
        <f t="shared" si="117"/>
        <v>7062-000000</v>
      </c>
      <c r="AC113" s="119">
        <v>963.0</v>
      </c>
      <c r="AD113" s="119" t="str">
        <f t="shared" si="118"/>
        <v>006</v>
      </c>
      <c r="AE113" s="119"/>
      <c r="AF113" s="119"/>
      <c r="AG113" s="119">
        <v>110.0</v>
      </c>
      <c r="AH113" s="119" t="str">
        <f>Summary!$B$2</f>
        <v>USD</v>
      </c>
      <c r="AI113" s="119">
        <f t="shared" ref="AI113:AT113" si="119">IF(C113="",0,C113)</f>
        <v>0</v>
      </c>
      <c r="AJ113" s="119">
        <f t="shared" si="119"/>
        <v>0</v>
      </c>
      <c r="AK113" s="119">
        <f t="shared" si="119"/>
        <v>0</v>
      </c>
      <c r="AL113" s="119">
        <f t="shared" si="119"/>
        <v>0</v>
      </c>
      <c r="AM113" s="119">
        <f t="shared" si="119"/>
        <v>0</v>
      </c>
      <c r="AN113" s="119">
        <f t="shared" si="119"/>
        <v>0</v>
      </c>
      <c r="AO113" s="119">
        <f t="shared" si="119"/>
        <v>0</v>
      </c>
      <c r="AP113" s="119">
        <f t="shared" si="119"/>
        <v>0</v>
      </c>
      <c r="AQ113" s="119">
        <f t="shared" si="119"/>
        <v>0</v>
      </c>
      <c r="AR113" s="119">
        <f t="shared" si="119"/>
        <v>0</v>
      </c>
      <c r="AS113" s="119">
        <f t="shared" si="119"/>
        <v>0</v>
      </c>
      <c r="AT113" s="119">
        <f t="shared" si="119"/>
        <v>0</v>
      </c>
    </row>
    <row r="114" ht="21.75" customHeight="1">
      <c r="A114" s="135">
        <v>7064.0</v>
      </c>
      <c r="B114" s="147" t="s">
        <v>327</v>
      </c>
      <c r="C114" s="145"/>
      <c r="D114" s="145"/>
      <c r="E114" s="145"/>
      <c r="F114" s="145"/>
      <c r="G114" s="145"/>
      <c r="H114" s="145"/>
      <c r="I114" s="145"/>
      <c r="J114" s="145"/>
      <c r="K114" s="145"/>
      <c r="L114" s="145"/>
      <c r="M114" s="145"/>
      <c r="N114" s="145"/>
      <c r="O114" s="132">
        <f t="shared" si="116"/>
        <v>0</v>
      </c>
      <c r="P114" s="119"/>
      <c r="Q114" s="119"/>
      <c r="R114" s="119"/>
      <c r="S114" s="119"/>
      <c r="T114" s="119"/>
      <c r="U114" s="119"/>
      <c r="V114" s="119"/>
      <c r="W114" s="119"/>
      <c r="X114" s="119"/>
      <c r="Y114" s="119"/>
      <c r="Z114" s="119"/>
      <c r="AA114" s="119" t="s">
        <v>143</v>
      </c>
      <c r="AB114" s="119" t="str">
        <f t="shared" si="117"/>
        <v>7064-000000</v>
      </c>
      <c r="AC114" s="119">
        <v>963.0</v>
      </c>
      <c r="AD114" s="119" t="str">
        <f t="shared" si="118"/>
        <v>006</v>
      </c>
      <c r="AE114" s="119"/>
      <c r="AF114" s="119"/>
      <c r="AG114" s="119">
        <v>110.0</v>
      </c>
      <c r="AH114" s="119" t="str">
        <f>Summary!$B$2</f>
        <v>USD</v>
      </c>
      <c r="AI114" s="119">
        <f t="shared" ref="AI114:AT114" si="120">IF(C114="",0,C114)</f>
        <v>0</v>
      </c>
      <c r="AJ114" s="119">
        <f t="shared" si="120"/>
        <v>0</v>
      </c>
      <c r="AK114" s="119">
        <f t="shared" si="120"/>
        <v>0</v>
      </c>
      <c r="AL114" s="119">
        <f t="shared" si="120"/>
        <v>0</v>
      </c>
      <c r="AM114" s="119">
        <f t="shared" si="120"/>
        <v>0</v>
      </c>
      <c r="AN114" s="119">
        <f t="shared" si="120"/>
        <v>0</v>
      </c>
      <c r="AO114" s="119">
        <f t="shared" si="120"/>
        <v>0</v>
      </c>
      <c r="AP114" s="119">
        <f t="shared" si="120"/>
        <v>0</v>
      </c>
      <c r="AQ114" s="119">
        <f t="shared" si="120"/>
        <v>0</v>
      </c>
      <c r="AR114" s="119">
        <f t="shared" si="120"/>
        <v>0</v>
      </c>
      <c r="AS114" s="119">
        <f t="shared" si="120"/>
        <v>0</v>
      </c>
      <c r="AT114" s="119">
        <f t="shared" si="120"/>
        <v>0</v>
      </c>
    </row>
    <row r="115" ht="21.75" customHeight="1">
      <c r="A115" s="135">
        <v>7066.0</v>
      </c>
      <c r="B115" s="147" t="s">
        <v>328</v>
      </c>
      <c r="C115" s="145"/>
      <c r="D115" s="145"/>
      <c r="E115" s="145"/>
      <c r="F115" s="145"/>
      <c r="G115" s="145"/>
      <c r="H115" s="145"/>
      <c r="I115" s="145"/>
      <c r="J115" s="145"/>
      <c r="K115" s="145"/>
      <c r="L115" s="145"/>
      <c r="M115" s="145"/>
      <c r="N115" s="145"/>
      <c r="O115" s="132">
        <f t="shared" si="116"/>
        <v>0</v>
      </c>
      <c r="P115" s="119"/>
      <c r="Q115" s="119"/>
      <c r="R115" s="119"/>
      <c r="S115" s="119"/>
      <c r="T115" s="119"/>
      <c r="U115" s="119"/>
      <c r="V115" s="119"/>
      <c r="W115" s="119"/>
      <c r="X115" s="119"/>
      <c r="Y115" s="119"/>
      <c r="Z115" s="119"/>
      <c r="AA115" s="119" t="s">
        <v>143</v>
      </c>
      <c r="AB115" s="119" t="str">
        <f t="shared" si="117"/>
        <v>7066-000000</v>
      </c>
      <c r="AC115" s="119">
        <v>963.0</v>
      </c>
      <c r="AD115" s="119" t="str">
        <f t="shared" si="118"/>
        <v>006</v>
      </c>
      <c r="AE115" s="119"/>
      <c r="AF115" s="119"/>
      <c r="AG115" s="119">
        <v>110.0</v>
      </c>
      <c r="AH115" s="119" t="str">
        <f>Summary!$B$2</f>
        <v>USD</v>
      </c>
      <c r="AI115" s="119">
        <f t="shared" ref="AI115:AT115" si="121">IF(C115="",0,C115)</f>
        <v>0</v>
      </c>
      <c r="AJ115" s="119">
        <f t="shared" si="121"/>
        <v>0</v>
      </c>
      <c r="AK115" s="119">
        <f t="shared" si="121"/>
        <v>0</v>
      </c>
      <c r="AL115" s="119">
        <f t="shared" si="121"/>
        <v>0</v>
      </c>
      <c r="AM115" s="119">
        <f t="shared" si="121"/>
        <v>0</v>
      </c>
      <c r="AN115" s="119">
        <f t="shared" si="121"/>
        <v>0</v>
      </c>
      <c r="AO115" s="119">
        <f t="shared" si="121"/>
        <v>0</v>
      </c>
      <c r="AP115" s="119">
        <f t="shared" si="121"/>
        <v>0</v>
      </c>
      <c r="AQ115" s="119">
        <f t="shared" si="121"/>
        <v>0</v>
      </c>
      <c r="AR115" s="119">
        <f t="shared" si="121"/>
        <v>0</v>
      </c>
      <c r="AS115" s="119">
        <f t="shared" si="121"/>
        <v>0</v>
      </c>
      <c r="AT115" s="119">
        <f t="shared" si="121"/>
        <v>0</v>
      </c>
    </row>
    <row r="116" ht="21.75" customHeight="1">
      <c r="A116" s="135">
        <v>7068.0</v>
      </c>
      <c r="B116" s="147" t="s">
        <v>329</v>
      </c>
      <c r="C116" s="145"/>
      <c r="D116" s="145"/>
      <c r="E116" s="145"/>
      <c r="F116" s="145"/>
      <c r="G116" s="145"/>
      <c r="H116" s="145"/>
      <c r="I116" s="145"/>
      <c r="J116" s="145"/>
      <c r="K116" s="145"/>
      <c r="L116" s="145"/>
      <c r="M116" s="145"/>
      <c r="N116" s="145"/>
      <c r="O116" s="132">
        <f t="shared" si="116"/>
        <v>0</v>
      </c>
      <c r="P116" s="119"/>
      <c r="Q116" s="119"/>
      <c r="R116" s="119"/>
      <c r="S116" s="119"/>
      <c r="T116" s="119"/>
      <c r="U116" s="119"/>
      <c r="V116" s="119"/>
      <c r="W116" s="119"/>
      <c r="X116" s="119"/>
      <c r="Y116" s="119"/>
      <c r="Z116" s="119"/>
      <c r="AA116" s="119" t="s">
        <v>143</v>
      </c>
      <c r="AB116" s="119" t="str">
        <f t="shared" si="117"/>
        <v>7068-000000</v>
      </c>
      <c r="AC116" s="119">
        <v>963.0</v>
      </c>
      <c r="AD116" s="119" t="str">
        <f t="shared" si="118"/>
        <v>006</v>
      </c>
      <c r="AE116" s="119"/>
      <c r="AF116" s="119"/>
      <c r="AG116" s="119">
        <v>110.0</v>
      </c>
      <c r="AH116" s="119" t="str">
        <f>Summary!$B$2</f>
        <v>USD</v>
      </c>
      <c r="AI116" s="119">
        <f t="shared" ref="AI116:AT116" si="122">IF(C116="",0,C116)</f>
        <v>0</v>
      </c>
      <c r="AJ116" s="119">
        <f t="shared" si="122"/>
        <v>0</v>
      </c>
      <c r="AK116" s="119">
        <f t="shared" si="122"/>
        <v>0</v>
      </c>
      <c r="AL116" s="119">
        <f t="shared" si="122"/>
        <v>0</v>
      </c>
      <c r="AM116" s="119">
        <f t="shared" si="122"/>
        <v>0</v>
      </c>
      <c r="AN116" s="119">
        <f t="shared" si="122"/>
        <v>0</v>
      </c>
      <c r="AO116" s="119">
        <f t="shared" si="122"/>
        <v>0</v>
      </c>
      <c r="AP116" s="119">
        <f t="shared" si="122"/>
        <v>0</v>
      </c>
      <c r="AQ116" s="119">
        <f t="shared" si="122"/>
        <v>0</v>
      </c>
      <c r="AR116" s="119">
        <f t="shared" si="122"/>
        <v>0</v>
      </c>
      <c r="AS116" s="119">
        <f t="shared" si="122"/>
        <v>0</v>
      </c>
      <c r="AT116" s="119">
        <f t="shared" si="122"/>
        <v>0</v>
      </c>
    </row>
    <row r="117" ht="15.75" customHeight="1">
      <c r="A117" s="150" t="s">
        <v>321</v>
      </c>
      <c r="B117" s="147"/>
      <c r="C117" s="154">
        <f t="shared" ref="C117:O117" si="123">SUM(C112:C116)</f>
        <v>0</v>
      </c>
      <c r="D117" s="154">
        <f t="shared" si="123"/>
        <v>0</v>
      </c>
      <c r="E117" s="154">
        <f t="shared" si="123"/>
        <v>0</v>
      </c>
      <c r="F117" s="154">
        <f t="shared" si="123"/>
        <v>0</v>
      </c>
      <c r="G117" s="154">
        <f t="shared" si="123"/>
        <v>0</v>
      </c>
      <c r="H117" s="154">
        <f t="shared" si="123"/>
        <v>0</v>
      </c>
      <c r="I117" s="154">
        <f t="shared" si="123"/>
        <v>0</v>
      </c>
      <c r="J117" s="154">
        <f t="shared" si="123"/>
        <v>0</v>
      </c>
      <c r="K117" s="154">
        <f t="shared" si="123"/>
        <v>0</v>
      </c>
      <c r="L117" s="154">
        <f t="shared" si="123"/>
        <v>0</v>
      </c>
      <c r="M117" s="154">
        <f t="shared" si="123"/>
        <v>0</v>
      </c>
      <c r="N117" s="154">
        <f t="shared" si="123"/>
        <v>0</v>
      </c>
      <c r="O117" s="154">
        <f t="shared" si="123"/>
        <v>0</v>
      </c>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35"/>
      <c r="B120" s="131" t="s">
        <v>331</v>
      </c>
      <c r="C120" s="178">
        <f t="shared" ref="C120:O120" si="124">SUM(C16,C25,C34,C42,C50,C58,C66,C74,C82,C109,C117,C100,C91)</f>
        <v>0</v>
      </c>
      <c r="D120" s="178">
        <f t="shared" si="124"/>
        <v>0</v>
      </c>
      <c r="E120" s="178">
        <f t="shared" si="124"/>
        <v>0</v>
      </c>
      <c r="F120" s="178">
        <f t="shared" si="124"/>
        <v>0</v>
      </c>
      <c r="G120" s="178">
        <f t="shared" si="124"/>
        <v>0</v>
      </c>
      <c r="H120" s="178">
        <f t="shared" si="124"/>
        <v>0</v>
      </c>
      <c r="I120" s="178">
        <f t="shared" si="124"/>
        <v>1250</v>
      </c>
      <c r="J120" s="178">
        <f t="shared" si="124"/>
        <v>50</v>
      </c>
      <c r="K120" s="178">
        <f t="shared" si="124"/>
        <v>50</v>
      </c>
      <c r="L120" s="178">
        <f t="shared" si="124"/>
        <v>50</v>
      </c>
      <c r="M120" s="178">
        <f t="shared" si="124"/>
        <v>50</v>
      </c>
      <c r="N120" s="178">
        <f t="shared" si="124"/>
        <v>50</v>
      </c>
      <c r="O120" s="178">
        <f t="shared" si="124"/>
        <v>1500</v>
      </c>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row>
    <row r="277"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row>
    <row r="278"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row>
    <row r="279"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row>
    <row r="280"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row>
    <row r="281"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row>
    <row r="282"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row>
    <row r="28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row>
    <row r="284"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row>
    <row r="285"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row>
    <row r="286"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row>
    <row r="287"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row>
    <row r="288"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row>
    <row r="289"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row>
    <row r="290"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row>
    <row r="291"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row>
    <row r="292"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row>
    <row r="29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row>
    <row r="294"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row>
    <row r="295"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row>
    <row r="296"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row>
    <row r="297" ht="15.75" customHeight="1">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row>
    <row r="298" ht="15.75" customHeight="1">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row>
    <row r="299" ht="15.75"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row>
    <row r="300" ht="15.7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row>
    <row r="301" ht="15.75" customHeight="1">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row>
    <row r="302" ht="15.75" customHeight="1">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row>
    <row r="303" ht="15.75" customHeight="1">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row>
    <row r="304" ht="15.75" customHeight="1">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row>
    <row r="305" ht="15.75" customHeight="1">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row>
    <row r="306" ht="15.75" customHeight="1">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row>
    <row r="307" ht="15.75" customHeight="1">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row>
    <row r="308" ht="15.75" customHeight="1">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row>
    <row r="309" ht="15.75" customHeight="1">
      <c r="A309" s="119"/>
      <c r="B309" s="119"/>
      <c r="C309" s="119"/>
      <c r="D309" s="119"/>
      <c r="E309" s="119"/>
      <c r="F309" s="119"/>
      <c r="G309" s="119"/>
      <c r="H309" s="119"/>
      <c r="I309" s="119"/>
      <c r="J309" s="119"/>
      <c r="K309" s="119"/>
      <c r="L309" s="119"/>
      <c r="M309" s="119"/>
      <c r="N309" s="119"/>
      <c r="O309" s="119"/>
      <c r="P309" s="119"/>
      <c r="Q309" s="119"/>
      <c r="R309" s="119"/>
      <c r="S309" s="119"/>
      <c r="T309" s="119"/>
      <c r="U309" s="119"/>
      <c r="V309" s="119"/>
      <c r="W309" s="119"/>
      <c r="X309" s="119"/>
      <c r="Y309" s="119"/>
      <c r="Z309" s="119"/>
      <c r="AA309" s="119"/>
      <c r="AB309" s="119"/>
      <c r="AC309" s="119"/>
      <c r="AD309" s="119"/>
      <c r="AE309" s="119"/>
      <c r="AF309" s="119"/>
      <c r="AG309" s="119"/>
      <c r="AH309" s="119"/>
      <c r="AI309" s="119"/>
      <c r="AJ309" s="119"/>
      <c r="AK309" s="119"/>
      <c r="AL309" s="119"/>
      <c r="AM309" s="119"/>
      <c r="AN309" s="119"/>
      <c r="AO309" s="119"/>
      <c r="AP309" s="119"/>
      <c r="AQ309" s="119"/>
      <c r="AR309" s="119"/>
      <c r="AS309" s="119"/>
      <c r="AT309" s="119"/>
    </row>
    <row r="310" ht="15.75" customHeight="1">
      <c r="A310" s="119"/>
      <c r="B310" s="119"/>
      <c r="C310" s="119"/>
      <c r="D310" s="119"/>
      <c r="E310" s="119"/>
      <c r="F310" s="119"/>
      <c r="G310" s="119"/>
      <c r="H310" s="119"/>
      <c r="I310" s="119"/>
      <c r="J310" s="119"/>
      <c r="K310" s="119"/>
      <c r="L310" s="119"/>
      <c r="M310" s="119"/>
      <c r="N310" s="119"/>
      <c r="O310" s="119"/>
      <c r="P310" s="119"/>
      <c r="Q310" s="119"/>
      <c r="R310" s="119"/>
      <c r="S310" s="119"/>
      <c r="T310" s="119"/>
      <c r="U310" s="119"/>
      <c r="V310" s="119"/>
      <c r="W310" s="119"/>
      <c r="X310" s="119"/>
      <c r="Y310" s="119"/>
      <c r="Z310" s="119"/>
      <c r="AA310" s="119"/>
      <c r="AB310" s="119"/>
      <c r="AC310" s="119"/>
      <c r="AD310" s="119"/>
      <c r="AE310" s="119"/>
      <c r="AF310" s="119"/>
      <c r="AG310" s="119"/>
      <c r="AH310" s="119"/>
      <c r="AI310" s="119"/>
      <c r="AJ310" s="119"/>
      <c r="AK310" s="119"/>
      <c r="AL310" s="119"/>
      <c r="AM310" s="119"/>
      <c r="AN310" s="119"/>
      <c r="AO310" s="119"/>
      <c r="AP310" s="119"/>
      <c r="AQ310" s="119"/>
      <c r="AR310" s="119"/>
      <c r="AS310" s="119"/>
      <c r="AT310" s="119"/>
    </row>
    <row r="311" ht="15.75" customHeight="1">
      <c r="A311" s="119"/>
      <c r="B311" s="119"/>
      <c r="C311" s="119"/>
      <c r="D311" s="119"/>
      <c r="E311" s="119"/>
      <c r="F311" s="119"/>
      <c r="G311" s="119"/>
      <c r="H311" s="119"/>
      <c r="I311" s="119"/>
      <c r="J311" s="119"/>
      <c r="K311" s="119"/>
      <c r="L311" s="119"/>
      <c r="M311" s="119"/>
      <c r="N311" s="119"/>
      <c r="O311" s="119"/>
      <c r="P311" s="119"/>
      <c r="Q311" s="119"/>
      <c r="R311" s="119"/>
      <c r="S311" s="119"/>
      <c r="T311" s="119"/>
      <c r="U311" s="119"/>
      <c r="V311" s="119"/>
      <c r="W311" s="119"/>
      <c r="X311" s="119"/>
      <c r="Y311" s="119"/>
      <c r="Z311" s="119"/>
      <c r="AA311" s="119"/>
      <c r="AB311" s="119"/>
      <c r="AC311" s="119"/>
      <c r="AD311" s="119"/>
      <c r="AE311" s="119"/>
      <c r="AF311" s="119"/>
      <c r="AG311" s="119"/>
      <c r="AH311" s="119"/>
      <c r="AI311" s="119"/>
      <c r="AJ311" s="119"/>
      <c r="AK311" s="119"/>
      <c r="AL311" s="119"/>
      <c r="AM311" s="119"/>
      <c r="AN311" s="119"/>
      <c r="AO311" s="119"/>
      <c r="AP311" s="119"/>
      <c r="AQ311" s="119"/>
      <c r="AR311" s="119"/>
      <c r="AS311" s="119"/>
      <c r="AT311" s="119"/>
    </row>
    <row r="312" ht="15.75" customHeight="1">
      <c r="A312" s="119"/>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row>
    <row r="313" ht="15.75" customHeight="1">
      <c r="A313" s="119"/>
      <c r="B313" s="119"/>
      <c r="C313" s="119"/>
      <c r="D313" s="119"/>
      <c r="E313" s="119"/>
      <c r="F313" s="119"/>
      <c r="G313" s="119"/>
      <c r="H313" s="119"/>
      <c r="I313" s="119"/>
      <c r="J313" s="119"/>
      <c r="K313" s="119"/>
      <c r="L313" s="119"/>
      <c r="M313" s="119"/>
      <c r="N313" s="119"/>
      <c r="O313" s="119"/>
      <c r="P313" s="119"/>
      <c r="Q313" s="119"/>
      <c r="R313" s="119"/>
      <c r="S313" s="119"/>
      <c r="T313" s="119"/>
      <c r="U313" s="119"/>
      <c r="V313" s="119"/>
      <c r="W313" s="119"/>
      <c r="X313" s="119"/>
      <c r="Y313" s="119"/>
      <c r="Z313" s="119"/>
      <c r="AA313" s="119"/>
      <c r="AB313" s="119"/>
      <c r="AC313" s="119"/>
      <c r="AD313" s="119"/>
      <c r="AE313" s="119"/>
      <c r="AF313" s="119"/>
      <c r="AG313" s="119"/>
      <c r="AH313" s="119"/>
      <c r="AI313" s="119"/>
      <c r="AJ313" s="119"/>
      <c r="AK313" s="119"/>
      <c r="AL313" s="119"/>
      <c r="AM313" s="119"/>
      <c r="AN313" s="119"/>
      <c r="AO313" s="119"/>
      <c r="AP313" s="119"/>
      <c r="AQ313" s="119"/>
      <c r="AR313" s="119"/>
      <c r="AS313" s="119"/>
      <c r="AT313" s="119"/>
    </row>
    <row r="314" ht="15.75" customHeight="1">
      <c r="A314" s="119"/>
      <c r="B314" s="119"/>
      <c r="C314" s="119"/>
      <c r="D314" s="119"/>
      <c r="E314" s="119"/>
      <c r="F314" s="119"/>
      <c r="G314" s="119"/>
      <c r="H314" s="119"/>
      <c r="I314" s="119"/>
      <c r="J314" s="119"/>
      <c r="K314" s="119"/>
      <c r="L314" s="119"/>
      <c r="M314" s="119"/>
      <c r="N314" s="119"/>
      <c r="O314" s="119"/>
      <c r="P314" s="119"/>
      <c r="Q314" s="119"/>
      <c r="R314" s="119"/>
      <c r="S314" s="119"/>
      <c r="T314" s="119"/>
      <c r="U314" s="119"/>
      <c r="V314" s="119"/>
      <c r="W314" s="119"/>
      <c r="X314" s="119"/>
      <c r="Y314" s="119"/>
      <c r="Z314" s="119"/>
      <c r="AA314" s="119"/>
      <c r="AB314" s="119"/>
      <c r="AC314" s="119"/>
      <c r="AD314" s="119"/>
      <c r="AE314" s="119"/>
      <c r="AF314" s="119"/>
      <c r="AG314" s="119"/>
      <c r="AH314" s="119"/>
      <c r="AI314" s="119"/>
      <c r="AJ314" s="119"/>
      <c r="AK314" s="119"/>
      <c r="AL314" s="119"/>
      <c r="AM314" s="119"/>
      <c r="AN314" s="119"/>
      <c r="AO314" s="119"/>
      <c r="AP314" s="119"/>
      <c r="AQ314" s="119"/>
      <c r="AR314" s="119"/>
      <c r="AS314" s="119"/>
      <c r="AT314" s="119"/>
    </row>
    <row r="315" ht="15.75" customHeight="1">
      <c r="A315" s="119"/>
      <c r="B315" s="119"/>
      <c r="C315" s="119"/>
      <c r="D315" s="119"/>
      <c r="E315" s="119"/>
      <c r="F315" s="119"/>
      <c r="G315" s="119"/>
      <c r="H315" s="119"/>
      <c r="I315" s="119"/>
      <c r="J315" s="119"/>
      <c r="K315" s="119"/>
      <c r="L315" s="119"/>
      <c r="M315" s="119"/>
      <c r="N315" s="119"/>
      <c r="O315" s="119"/>
      <c r="P315" s="119"/>
      <c r="Q315" s="119"/>
      <c r="R315" s="119"/>
      <c r="S315" s="119"/>
      <c r="T315" s="119"/>
      <c r="U315" s="119"/>
      <c r="V315" s="119"/>
      <c r="W315" s="119"/>
      <c r="X315" s="119"/>
      <c r="Y315" s="119"/>
      <c r="Z315" s="119"/>
      <c r="AA315" s="119"/>
      <c r="AB315" s="119"/>
      <c r="AC315" s="119"/>
      <c r="AD315" s="119"/>
      <c r="AE315" s="119"/>
      <c r="AF315" s="119"/>
      <c r="AG315" s="119"/>
      <c r="AH315" s="119"/>
      <c r="AI315" s="119"/>
      <c r="AJ315" s="119"/>
      <c r="AK315" s="119"/>
      <c r="AL315" s="119"/>
      <c r="AM315" s="119"/>
      <c r="AN315" s="119"/>
      <c r="AO315" s="119"/>
      <c r="AP315" s="119"/>
      <c r="AQ315" s="119"/>
      <c r="AR315" s="119"/>
      <c r="AS315" s="119"/>
      <c r="AT315" s="119"/>
    </row>
    <row r="316" ht="15.75" customHeight="1">
      <c r="A316" s="119"/>
      <c r="B316" s="119"/>
      <c r="C316" s="119"/>
      <c r="D316" s="119"/>
      <c r="E316" s="119"/>
      <c r="F316" s="119"/>
      <c r="G316" s="119"/>
      <c r="H316" s="119"/>
      <c r="I316" s="119"/>
      <c r="J316" s="119"/>
      <c r="K316" s="119"/>
      <c r="L316" s="119"/>
      <c r="M316" s="119"/>
      <c r="N316" s="119"/>
      <c r="O316" s="119"/>
      <c r="P316" s="119"/>
      <c r="Q316" s="119"/>
      <c r="R316" s="119"/>
      <c r="S316" s="119"/>
      <c r="T316" s="119"/>
      <c r="U316" s="119"/>
      <c r="V316" s="119"/>
      <c r="W316" s="119"/>
      <c r="X316" s="119"/>
      <c r="Y316" s="119"/>
      <c r="Z316" s="119"/>
      <c r="AA316" s="119"/>
      <c r="AB316" s="119"/>
      <c r="AC316" s="119"/>
      <c r="AD316" s="119"/>
      <c r="AE316" s="119"/>
      <c r="AF316" s="119"/>
      <c r="AG316" s="119"/>
      <c r="AH316" s="119"/>
      <c r="AI316" s="119"/>
      <c r="AJ316" s="119"/>
      <c r="AK316" s="119"/>
      <c r="AL316" s="119"/>
      <c r="AM316" s="119"/>
      <c r="AN316" s="119"/>
      <c r="AO316" s="119"/>
      <c r="AP316" s="119"/>
      <c r="AQ316" s="119"/>
      <c r="AR316" s="119"/>
      <c r="AS316" s="119"/>
      <c r="AT316" s="119"/>
    </row>
    <row r="317" ht="15.75" customHeight="1">
      <c r="A317" s="119"/>
      <c r="B317" s="119"/>
      <c r="C317" s="119"/>
      <c r="D317" s="119"/>
      <c r="E317" s="119"/>
      <c r="F317" s="119"/>
      <c r="G317" s="119"/>
      <c r="H317" s="119"/>
      <c r="I317" s="119"/>
      <c r="J317" s="119"/>
      <c r="K317" s="119"/>
      <c r="L317" s="119"/>
      <c r="M317" s="119"/>
      <c r="N317" s="119"/>
      <c r="O317" s="119"/>
      <c r="P317" s="119"/>
      <c r="Q317" s="119"/>
      <c r="R317" s="119"/>
      <c r="S317" s="119"/>
      <c r="T317" s="119"/>
      <c r="U317" s="119"/>
      <c r="V317" s="119"/>
      <c r="W317" s="119"/>
      <c r="X317" s="119"/>
      <c r="Y317" s="119"/>
      <c r="Z317" s="119"/>
      <c r="AA317" s="119"/>
      <c r="AB317" s="119"/>
      <c r="AC317" s="119"/>
      <c r="AD317" s="119"/>
      <c r="AE317" s="119"/>
      <c r="AF317" s="119"/>
      <c r="AG317" s="119"/>
      <c r="AH317" s="119"/>
      <c r="AI317" s="119"/>
      <c r="AJ317" s="119"/>
      <c r="AK317" s="119"/>
      <c r="AL317" s="119"/>
      <c r="AM317" s="119"/>
      <c r="AN317" s="119"/>
      <c r="AO317" s="119"/>
      <c r="AP317" s="119"/>
      <c r="AQ317" s="119"/>
      <c r="AR317" s="119"/>
      <c r="AS317" s="119"/>
      <c r="AT317" s="119"/>
    </row>
    <row r="318" ht="15.75" customHeight="1">
      <c r="A318" s="119"/>
      <c r="B318" s="119"/>
      <c r="C318" s="119"/>
      <c r="D318" s="119"/>
      <c r="E318" s="119"/>
      <c r="F318" s="119"/>
      <c r="G318" s="119"/>
      <c r="H318" s="119"/>
      <c r="I318" s="119"/>
      <c r="J318" s="119"/>
      <c r="K318" s="119"/>
      <c r="L318" s="119"/>
      <c r="M318" s="119"/>
      <c r="N318" s="119"/>
      <c r="O318" s="119"/>
      <c r="P318" s="119"/>
      <c r="Q318" s="119"/>
      <c r="R318" s="119"/>
      <c r="S318" s="119"/>
      <c r="T318" s="119"/>
      <c r="U318" s="119"/>
      <c r="V318" s="119"/>
      <c r="W318" s="119"/>
      <c r="X318" s="119"/>
      <c r="Y318" s="119"/>
      <c r="Z318" s="119"/>
      <c r="AA318" s="119"/>
      <c r="AB318" s="119"/>
      <c r="AC318" s="119"/>
      <c r="AD318" s="119"/>
      <c r="AE318" s="119"/>
      <c r="AF318" s="119"/>
      <c r="AG318" s="119"/>
      <c r="AH318" s="119"/>
      <c r="AI318" s="119"/>
      <c r="AJ318" s="119"/>
      <c r="AK318" s="119"/>
      <c r="AL318" s="119"/>
      <c r="AM318" s="119"/>
      <c r="AN318" s="119"/>
      <c r="AO318" s="119"/>
      <c r="AP318" s="119"/>
      <c r="AQ318" s="119"/>
      <c r="AR318" s="119"/>
      <c r="AS318" s="119"/>
      <c r="AT318" s="119"/>
    </row>
    <row r="319" ht="15.75" customHeight="1">
      <c r="A319" s="119"/>
      <c r="B319" s="119"/>
      <c r="C319" s="119"/>
      <c r="D319" s="119"/>
      <c r="E319" s="119"/>
      <c r="F319" s="119"/>
      <c r="G319" s="119"/>
      <c r="H319" s="119"/>
      <c r="I319" s="119"/>
      <c r="J319" s="119"/>
      <c r="K319" s="119"/>
      <c r="L319" s="119"/>
      <c r="M319" s="119"/>
      <c r="N319" s="119"/>
      <c r="O319" s="119"/>
      <c r="P319" s="119"/>
      <c r="Q319" s="119"/>
      <c r="R319" s="119"/>
      <c r="S319" s="119"/>
      <c r="T319" s="119"/>
      <c r="U319" s="119"/>
      <c r="V319" s="119"/>
      <c r="W319" s="119"/>
      <c r="X319" s="119"/>
      <c r="Y319" s="119"/>
      <c r="Z319" s="119"/>
      <c r="AA319" s="119"/>
      <c r="AB319" s="119"/>
      <c r="AC319" s="119"/>
      <c r="AD319" s="119"/>
      <c r="AE319" s="119"/>
      <c r="AF319" s="119"/>
      <c r="AG319" s="119"/>
      <c r="AH319" s="119"/>
      <c r="AI319" s="119"/>
      <c r="AJ319" s="119"/>
      <c r="AK319" s="119"/>
      <c r="AL319" s="119"/>
      <c r="AM319" s="119"/>
      <c r="AN319" s="119"/>
      <c r="AO319" s="119"/>
      <c r="AP319" s="119"/>
      <c r="AQ319" s="119"/>
      <c r="AR319" s="119"/>
      <c r="AS319" s="119"/>
      <c r="AT319" s="119"/>
    </row>
    <row r="320" ht="15.75" customHeight="1">
      <c r="A320" s="119"/>
      <c r="B320" s="119"/>
      <c r="C320" s="119"/>
      <c r="D320" s="119"/>
      <c r="E320" s="119"/>
      <c r="F320" s="119"/>
      <c r="G320" s="119"/>
      <c r="H320" s="119"/>
      <c r="I320" s="119"/>
      <c r="J320" s="119"/>
      <c r="K320" s="119"/>
      <c r="L320" s="119"/>
      <c r="M320" s="119"/>
      <c r="N320" s="119"/>
      <c r="O320" s="119"/>
      <c r="P320" s="119"/>
      <c r="Q320" s="119"/>
      <c r="R320" s="119"/>
      <c r="S320" s="119"/>
      <c r="T320" s="119"/>
      <c r="U320" s="119"/>
      <c r="V320" s="119"/>
      <c r="W320" s="119"/>
      <c r="X320" s="119"/>
      <c r="Y320" s="119"/>
      <c r="Z320" s="119"/>
      <c r="AA320" s="119"/>
      <c r="AB320" s="119"/>
      <c r="AC320" s="119"/>
      <c r="AD320" s="119"/>
      <c r="AE320" s="119"/>
      <c r="AF320" s="119"/>
      <c r="AG320" s="119"/>
      <c r="AH320" s="119"/>
      <c r="AI320" s="119"/>
      <c r="AJ320" s="119"/>
      <c r="AK320" s="119"/>
      <c r="AL320" s="119"/>
      <c r="AM320" s="119"/>
      <c r="AN320" s="119"/>
      <c r="AO320" s="119"/>
      <c r="AP320" s="119"/>
      <c r="AQ320" s="119"/>
      <c r="AR320" s="119"/>
      <c r="AS320" s="119"/>
      <c r="AT320" s="119"/>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10:N15 C19:N24 C28:N33 C37:N41 C45:N49 C53:N57 C61:N65 C69:N73 C77:N81 C85:N90 C94:N99 C103:N108 C112:N116">
      <formula1>0.0</formula1>
    </dataValidation>
  </dataValidations>
  <printOptions/>
  <pageMargins bottom="1.0" footer="0.0" header="0.0" left="0.75" right="0.75" top="1.0"/>
  <pageSetup orientation="landscape"/>
  <rowBreaks count="2" manualBreakCount="2">
    <brk id="75" man="1"/>
    <brk id="43" man="1"/>
  </row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52.71"/>
    <col customWidth="1" min="3" max="15" width="17.86"/>
    <col customWidth="1" min="16" max="23" width="9.14"/>
    <col customWidth="1" hidden="1" min="24"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Administration!G3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323</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69</v>
      </c>
      <c r="B9" s="131"/>
      <c r="C9" s="132"/>
      <c r="D9" s="132"/>
      <c r="E9" s="132"/>
      <c r="F9" s="132"/>
      <c r="G9" s="132"/>
      <c r="H9" s="132"/>
      <c r="I9" s="132"/>
      <c r="J9" s="132"/>
      <c r="K9" s="132"/>
      <c r="L9" s="132"/>
      <c r="M9" s="132"/>
      <c r="N9" s="132"/>
      <c r="O9" s="132"/>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1.75" customHeight="1">
      <c r="A10" s="135">
        <v>7058.0</v>
      </c>
      <c r="B10" s="147" t="str">
        <f>IF(ISTEXT(VLOOKUP(A10,'Chart of Accounts'!$B$5:$C$61,2,FALSE)),VLOOKUP(A10,'Chart of Accounts'!$B$5:$C$61,2,FALSE),"")</f>
        <v>Lodging Expense</v>
      </c>
      <c r="C10" s="145"/>
      <c r="D10" s="145"/>
      <c r="E10" s="145"/>
      <c r="F10" s="145"/>
      <c r="G10" s="145"/>
      <c r="H10" s="145"/>
      <c r="I10" s="145">
        <v>900.0</v>
      </c>
      <c r="J10" s="145"/>
      <c r="K10" s="145"/>
      <c r="L10" s="145"/>
      <c r="M10" s="145"/>
      <c r="N10" s="145"/>
      <c r="O10" s="132">
        <f>SUM(C10:N10)</f>
        <v>900</v>
      </c>
      <c r="P10" s="119"/>
      <c r="Q10" s="119"/>
      <c r="R10" s="119"/>
      <c r="S10" s="119"/>
      <c r="T10" s="119"/>
      <c r="U10" s="119"/>
      <c r="V10" s="119"/>
      <c r="W10" s="119"/>
      <c r="X10" s="119"/>
      <c r="Y10" s="119"/>
      <c r="Z10" s="119"/>
      <c r="AA10" s="119" t="s">
        <v>143</v>
      </c>
      <c r="AB10" s="119" t="str">
        <f>IF(A10="","",A10&amp;"-000000")</f>
        <v>7058-000000</v>
      </c>
      <c r="AC10" s="119">
        <v>970.0</v>
      </c>
      <c r="AD10" s="119" t="str">
        <f>IF(LEN($O$1)=3,$O$1,IF(LEN($O$1)=2,0&amp;$O$1,IF(LEN($O$1)=1,0&amp;0&amp;$O$1,"ERROR")))</f>
        <v>006</v>
      </c>
      <c r="AE10" s="119"/>
      <c r="AF10" s="119">
        <v>1.0</v>
      </c>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29">
        <f t="shared" si="1"/>
        <v>900</v>
      </c>
      <c r="AP10" s="119">
        <f t="shared" si="1"/>
        <v>0</v>
      </c>
      <c r="AQ10" s="119">
        <f t="shared" si="1"/>
        <v>0</v>
      </c>
      <c r="AR10" s="119">
        <f t="shared" si="1"/>
        <v>0</v>
      </c>
      <c r="AS10" s="119">
        <f t="shared" si="1"/>
        <v>0</v>
      </c>
      <c r="AT10" s="119">
        <f t="shared" si="1"/>
        <v>0</v>
      </c>
    </row>
    <row r="11" ht="21.75" customHeight="1">
      <c r="A11" s="150" t="s">
        <v>332</v>
      </c>
      <c r="B11" s="151"/>
      <c r="C11" s="154">
        <f t="shared" ref="C11:O11" si="2">SUM(C10)</f>
        <v>0</v>
      </c>
      <c r="D11" s="154">
        <f t="shared" si="2"/>
        <v>0</v>
      </c>
      <c r="E11" s="154">
        <f t="shared" si="2"/>
        <v>0</v>
      </c>
      <c r="F11" s="154">
        <f t="shared" si="2"/>
        <v>0</v>
      </c>
      <c r="G11" s="154">
        <f t="shared" si="2"/>
        <v>0</v>
      </c>
      <c r="H11" s="154">
        <f t="shared" si="2"/>
        <v>0</v>
      </c>
      <c r="I11" s="154">
        <f t="shared" si="2"/>
        <v>900</v>
      </c>
      <c r="J11" s="154">
        <f t="shared" si="2"/>
        <v>0</v>
      </c>
      <c r="K11" s="154">
        <f t="shared" si="2"/>
        <v>0</v>
      </c>
      <c r="L11" s="154">
        <f t="shared" si="2"/>
        <v>0</v>
      </c>
      <c r="M11" s="154">
        <f t="shared" si="2"/>
        <v>0</v>
      </c>
      <c r="N11" s="154">
        <f t="shared" si="2"/>
        <v>0</v>
      </c>
      <c r="O11" s="154">
        <f t="shared" si="2"/>
        <v>900</v>
      </c>
      <c r="P11" s="119"/>
      <c r="Q11" s="119"/>
      <c r="R11" s="119"/>
      <c r="S11" s="119"/>
      <c r="T11" s="119"/>
      <c r="U11" s="119"/>
      <c r="V11" s="119"/>
      <c r="W11" s="119"/>
      <c r="X11" s="119"/>
      <c r="Y11" s="119"/>
      <c r="Z11" s="119"/>
      <c r="AA11" s="119"/>
      <c r="AB11" s="119"/>
      <c r="AC11" s="119"/>
      <c r="AD11" s="119"/>
      <c r="AE11" s="119"/>
      <c r="AF11" s="119">
        <v>1.0</v>
      </c>
      <c r="AG11" s="119"/>
      <c r="AH11" s="119"/>
      <c r="AI11" s="119"/>
      <c r="AJ11" s="119"/>
      <c r="AK11" s="119"/>
      <c r="AL11" s="119"/>
      <c r="AM11" s="119"/>
      <c r="AN11" s="119"/>
      <c r="AO11" s="119"/>
      <c r="AP11" s="119"/>
      <c r="AQ11" s="119"/>
      <c r="AR11" s="119"/>
      <c r="AS11" s="119"/>
      <c r="AT11" s="119"/>
    </row>
    <row r="12" ht="21.75" customHeight="1">
      <c r="A12" s="130"/>
      <c r="B12" s="151"/>
      <c r="C12" s="132"/>
      <c r="D12" s="132"/>
      <c r="E12" s="132"/>
      <c r="F12" s="132"/>
      <c r="G12" s="132"/>
      <c r="H12" s="132"/>
      <c r="I12" s="132"/>
      <c r="J12" s="132"/>
      <c r="K12" s="132"/>
      <c r="L12" s="132"/>
      <c r="M12" s="132"/>
      <c r="N12" s="132"/>
      <c r="O12" s="132"/>
      <c r="P12" s="119"/>
      <c r="Q12" s="119"/>
      <c r="R12" s="119"/>
      <c r="S12" s="119"/>
      <c r="T12" s="119"/>
      <c r="U12" s="119"/>
      <c r="V12" s="119"/>
      <c r="W12" s="119"/>
      <c r="X12" s="119"/>
      <c r="Y12" s="119"/>
      <c r="Z12" s="119"/>
      <c r="AA12" s="119"/>
      <c r="AB12" s="119"/>
      <c r="AC12" s="119"/>
      <c r="AD12" s="119"/>
      <c r="AE12" s="119"/>
      <c r="AF12" s="119">
        <v>1.0</v>
      </c>
      <c r="AG12" s="119"/>
      <c r="AH12" s="119"/>
      <c r="AI12" s="119"/>
      <c r="AJ12" s="119"/>
      <c r="AK12" s="119"/>
      <c r="AL12" s="119"/>
      <c r="AM12" s="119"/>
      <c r="AN12" s="119"/>
      <c r="AO12" s="119"/>
      <c r="AP12" s="119"/>
      <c r="AQ12" s="119"/>
      <c r="AR12" s="119"/>
      <c r="AS12" s="119"/>
      <c r="AT12" s="119"/>
    </row>
    <row r="13" ht="21.75" customHeight="1">
      <c r="A13" s="150" t="s">
        <v>83</v>
      </c>
      <c r="B13" s="151"/>
      <c r="C13" s="132"/>
      <c r="D13" s="132"/>
      <c r="E13" s="132"/>
      <c r="F13" s="132"/>
      <c r="G13" s="132"/>
      <c r="H13" s="132"/>
      <c r="I13" s="132"/>
      <c r="J13" s="132"/>
      <c r="K13" s="132"/>
      <c r="L13" s="132"/>
      <c r="M13" s="132"/>
      <c r="N13" s="132"/>
      <c r="O13" s="132"/>
      <c r="P13" s="119"/>
      <c r="Q13" s="119"/>
      <c r="R13" s="119"/>
      <c r="S13" s="119"/>
      <c r="T13" s="119"/>
      <c r="U13" s="119"/>
      <c r="V13" s="119"/>
      <c r="W13" s="119"/>
      <c r="X13" s="119"/>
      <c r="Y13" s="119"/>
      <c r="Z13" s="119"/>
      <c r="AA13" s="119"/>
      <c r="AB13" s="119"/>
      <c r="AC13" s="119"/>
      <c r="AD13" s="119"/>
      <c r="AE13" s="119"/>
      <c r="AF13" s="119">
        <v>1.0</v>
      </c>
      <c r="AG13" s="119"/>
      <c r="AH13" s="119"/>
      <c r="AI13" s="119"/>
      <c r="AJ13" s="119"/>
      <c r="AK13" s="119"/>
      <c r="AL13" s="119"/>
      <c r="AM13" s="119"/>
      <c r="AN13" s="119"/>
      <c r="AO13" s="119"/>
      <c r="AP13" s="119"/>
      <c r="AQ13" s="119"/>
      <c r="AR13" s="119"/>
      <c r="AS13" s="119"/>
      <c r="AT13" s="119"/>
    </row>
    <row r="14" ht="21.75" customHeight="1">
      <c r="A14" s="135">
        <v>7058.0</v>
      </c>
      <c r="B14" s="147" t="str">
        <f>IF(ISTEXT(VLOOKUP(A14,'Chart of Accounts'!$B$5:$C$61,2,FALSE)),VLOOKUP(A14,'Chart of Accounts'!$B$5:$C$61,2,FALSE),"")</f>
        <v>Lodging Expense</v>
      </c>
      <c r="C14" s="145"/>
      <c r="D14" s="145"/>
      <c r="E14" s="145"/>
      <c r="F14" s="145"/>
      <c r="G14" s="145"/>
      <c r="H14" s="145"/>
      <c r="I14" s="145">
        <v>900.0</v>
      </c>
      <c r="J14" s="145"/>
      <c r="K14" s="145"/>
      <c r="L14" s="145"/>
      <c r="M14" s="145"/>
      <c r="N14" s="145"/>
      <c r="O14" s="132">
        <f>SUM(C14:N14)</f>
        <v>900</v>
      </c>
      <c r="P14" s="119"/>
      <c r="Q14" s="119"/>
      <c r="R14" s="119"/>
      <c r="S14" s="119"/>
      <c r="T14" s="119"/>
      <c r="U14" s="119"/>
      <c r="V14" s="119"/>
      <c r="W14" s="119"/>
      <c r="X14" s="119"/>
      <c r="Y14" s="119"/>
      <c r="Z14" s="119"/>
      <c r="AA14" s="119" t="s">
        <v>143</v>
      </c>
      <c r="AB14" s="119" t="str">
        <f>IF(A14="","",A14&amp;"-000000")</f>
        <v>7058-000000</v>
      </c>
      <c r="AC14" s="119">
        <v>971.0</v>
      </c>
      <c r="AD14" s="119" t="str">
        <f>IF(LEN($O$1)=3,$O$1,IF(LEN($O$1)=2,0&amp;$O$1,IF(LEN($O$1)=1,0&amp;0&amp;$O$1,"ERROR")))</f>
        <v>006</v>
      </c>
      <c r="AE14" s="119"/>
      <c r="AF14" s="119">
        <v>1.0</v>
      </c>
      <c r="AG14" s="119">
        <v>110.0</v>
      </c>
      <c r="AH14" s="119" t="str">
        <f>Summary!$B$2</f>
        <v>USD</v>
      </c>
      <c r="AI14" s="119">
        <f t="shared" ref="AI14:AT14" si="3">IF(C14="",0,C14)</f>
        <v>0</v>
      </c>
      <c r="AJ14" s="119">
        <f t="shared" si="3"/>
        <v>0</v>
      </c>
      <c r="AK14" s="119">
        <f t="shared" si="3"/>
        <v>0</v>
      </c>
      <c r="AL14" s="119">
        <f t="shared" si="3"/>
        <v>0</v>
      </c>
      <c r="AM14" s="119">
        <f t="shared" si="3"/>
        <v>0</v>
      </c>
      <c r="AN14" s="119">
        <f t="shared" si="3"/>
        <v>0</v>
      </c>
      <c r="AO14" s="129">
        <f t="shared" si="3"/>
        <v>900</v>
      </c>
      <c r="AP14" s="119">
        <f t="shared" si="3"/>
        <v>0</v>
      </c>
      <c r="AQ14" s="119">
        <f t="shared" si="3"/>
        <v>0</v>
      </c>
      <c r="AR14" s="119">
        <f t="shared" si="3"/>
        <v>0</v>
      </c>
      <c r="AS14" s="119">
        <f t="shared" si="3"/>
        <v>0</v>
      </c>
      <c r="AT14" s="119">
        <f t="shared" si="3"/>
        <v>0</v>
      </c>
    </row>
    <row r="15" ht="21.75" customHeight="1">
      <c r="A15" s="150" t="s">
        <v>301</v>
      </c>
      <c r="B15" s="147"/>
      <c r="C15" s="154">
        <f t="shared" ref="C15:O15" si="4">SUM(C14)</f>
        <v>0</v>
      </c>
      <c r="D15" s="154">
        <f t="shared" si="4"/>
        <v>0</v>
      </c>
      <c r="E15" s="154">
        <f t="shared" si="4"/>
        <v>0</v>
      </c>
      <c r="F15" s="154">
        <f t="shared" si="4"/>
        <v>0</v>
      </c>
      <c r="G15" s="154">
        <f t="shared" si="4"/>
        <v>0</v>
      </c>
      <c r="H15" s="154">
        <f t="shared" si="4"/>
        <v>0</v>
      </c>
      <c r="I15" s="154">
        <f t="shared" si="4"/>
        <v>900</v>
      </c>
      <c r="J15" s="154">
        <f t="shared" si="4"/>
        <v>0</v>
      </c>
      <c r="K15" s="154">
        <f t="shared" si="4"/>
        <v>0</v>
      </c>
      <c r="L15" s="154">
        <f t="shared" si="4"/>
        <v>0</v>
      </c>
      <c r="M15" s="154">
        <f t="shared" si="4"/>
        <v>0</v>
      </c>
      <c r="N15" s="154">
        <f t="shared" si="4"/>
        <v>0</v>
      </c>
      <c r="O15" s="154">
        <f t="shared" si="4"/>
        <v>900</v>
      </c>
      <c r="P15" s="119"/>
      <c r="Q15" s="119"/>
      <c r="R15" s="119"/>
      <c r="S15" s="119"/>
      <c r="T15" s="119"/>
      <c r="U15" s="119"/>
      <c r="V15" s="119"/>
      <c r="W15" s="119"/>
      <c r="X15" s="119"/>
      <c r="Y15" s="119"/>
      <c r="Z15" s="119"/>
      <c r="AA15" s="119"/>
      <c r="AB15" s="119"/>
      <c r="AC15" s="119"/>
      <c r="AD15" s="119"/>
      <c r="AE15" s="119"/>
      <c r="AF15" s="119">
        <v>1.0</v>
      </c>
      <c r="AG15" s="119"/>
      <c r="AH15" s="119"/>
      <c r="AI15" s="119"/>
      <c r="AJ15" s="119"/>
      <c r="AK15" s="119"/>
      <c r="AL15" s="119"/>
      <c r="AM15" s="119"/>
      <c r="AN15" s="119"/>
      <c r="AO15" s="119"/>
      <c r="AP15" s="119"/>
      <c r="AQ15" s="119"/>
      <c r="AR15" s="119"/>
      <c r="AS15" s="119"/>
      <c r="AT15" s="119"/>
    </row>
    <row r="16" ht="21.75" customHeight="1">
      <c r="A16" s="135"/>
      <c r="B16" s="147"/>
      <c r="C16" s="132"/>
      <c r="D16" s="132"/>
      <c r="E16" s="132"/>
      <c r="F16" s="132"/>
      <c r="G16" s="132"/>
      <c r="H16" s="132"/>
      <c r="I16" s="132"/>
      <c r="J16" s="132"/>
      <c r="K16" s="132"/>
      <c r="L16" s="132"/>
      <c r="M16" s="132"/>
      <c r="N16" s="132"/>
      <c r="O16" s="132"/>
      <c r="P16" s="119"/>
      <c r="Q16" s="119"/>
      <c r="R16" s="119"/>
      <c r="S16" s="119"/>
      <c r="T16" s="119"/>
      <c r="U16" s="119"/>
      <c r="V16" s="119"/>
      <c r="W16" s="119"/>
      <c r="X16" s="119"/>
      <c r="Y16" s="119"/>
      <c r="Z16" s="119"/>
      <c r="AA16" s="119"/>
      <c r="AB16" s="119"/>
      <c r="AC16" s="119"/>
      <c r="AD16" s="119"/>
      <c r="AE16" s="119"/>
      <c r="AF16" s="119">
        <v>1.0</v>
      </c>
      <c r="AG16" s="119"/>
      <c r="AH16" s="119"/>
      <c r="AI16" s="119"/>
      <c r="AJ16" s="119"/>
      <c r="AK16" s="119"/>
      <c r="AL16" s="119"/>
      <c r="AM16" s="119"/>
      <c r="AN16" s="119"/>
      <c r="AO16" s="119"/>
      <c r="AP16" s="119"/>
      <c r="AQ16" s="119"/>
      <c r="AR16" s="119"/>
      <c r="AS16" s="119"/>
      <c r="AT16" s="119"/>
    </row>
    <row r="17" ht="21.75" customHeight="1">
      <c r="A17" s="150" t="s">
        <v>76</v>
      </c>
      <c r="B17" s="151"/>
      <c r="C17" s="132"/>
      <c r="D17" s="132"/>
      <c r="E17" s="132"/>
      <c r="F17" s="132"/>
      <c r="G17" s="132"/>
      <c r="H17" s="132"/>
      <c r="I17" s="132"/>
      <c r="J17" s="132"/>
      <c r="K17" s="132"/>
      <c r="L17" s="132"/>
      <c r="M17" s="132"/>
      <c r="N17" s="132"/>
      <c r="O17" s="132"/>
      <c r="P17" s="119"/>
      <c r="Q17" s="119"/>
      <c r="R17" s="119"/>
      <c r="S17" s="119"/>
      <c r="T17" s="119"/>
      <c r="U17" s="119"/>
      <c r="V17" s="119"/>
      <c r="W17" s="119"/>
      <c r="X17" s="119"/>
      <c r="Y17" s="119"/>
      <c r="Z17" s="119"/>
      <c r="AA17" s="119"/>
      <c r="AB17" s="119"/>
      <c r="AC17" s="119"/>
      <c r="AD17" s="119"/>
      <c r="AE17" s="119"/>
      <c r="AF17" s="119">
        <v>1.0</v>
      </c>
      <c r="AG17" s="119"/>
      <c r="AH17" s="119"/>
      <c r="AI17" s="119"/>
      <c r="AJ17" s="119"/>
      <c r="AK17" s="119"/>
      <c r="AL17" s="119"/>
      <c r="AM17" s="119"/>
      <c r="AN17" s="119"/>
      <c r="AO17" s="119"/>
      <c r="AP17" s="119"/>
      <c r="AQ17" s="119"/>
      <c r="AR17" s="119"/>
      <c r="AS17" s="119"/>
      <c r="AT17" s="119"/>
    </row>
    <row r="18" ht="21.75" customHeight="1">
      <c r="A18" s="135">
        <v>7058.0</v>
      </c>
      <c r="B18" s="147" t="str">
        <f>IF(ISTEXT(VLOOKUP(A18,'Chart of Accounts'!$B$5:$C$61,2,FALSE)),VLOOKUP(A18,'Chart of Accounts'!$B$5:$C$61,2,FALSE),"")</f>
        <v>Lodging Expense</v>
      </c>
      <c r="C18" s="145"/>
      <c r="D18" s="145"/>
      <c r="E18" s="145"/>
      <c r="F18" s="145"/>
      <c r="G18" s="145"/>
      <c r="H18" s="145"/>
      <c r="I18" s="145">
        <v>900.0</v>
      </c>
      <c r="J18" s="145"/>
      <c r="K18" s="145"/>
      <c r="L18" s="145"/>
      <c r="M18" s="145"/>
      <c r="N18" s="145"/>
      <c r="O18" s="132">
        <f>SUM(C18:N18)</f>
        <v>900</v>
      </c>
      <c r="P18" s="119"/>
      <c r="Q18" s="119"/>
      <c r="R18" s="119"/>
      <c r="S18" s="119"/>
      <c r="T18" s="119"/>
      <c r="U18" s="119"/>
      <c r="V18" s="119"/>
      <c r="W18" s="119"/>
      <c r="X18" s="119"/>
      <c r="Y18" s="119"/>
      <c r="Z18" s="119"/>
      <c r="AA18" s="119" t="s">
        <v>143</v>
      </c>
      <c r="AB18" s="119" t="str">
        <f>IF(A18="","",A18&amp;"-000000")</f>
        <v>7058-000000</v>
      </c>
      <c r="AC18" s="119">
        <v>972.0</v>
      </c>
      <c r="AD18" s="119" t="str">
        <f>IF(LEN($O$1)=3,$O$1,IF(LEN($O$1)=2,0&amp;$O$1,IF(LEN($O$1)=1,0&amp;0&amp;$O$1,"ERROR")))</f>
        <v>006</v>
      </c>
      <c r="AE18" s="119"/>
      <c r="AF18" s="119">
        <v>1.0</v>
      </c>
      <c r="AG18" s="119">
        <v>110.0</v>
      </c>
      <c r="AH18" s="119" t="str">
        <f>Summary!$B$2</f>
        <v>USD</v>
      </c>
      <c r="AI18" s="119">
        <f t="shared" ref="AI18:AT18" si="5">IF(C18="",0,C18)</f>
        <v>0</v>
      </c>
      <c r="AJ18" s="119">
        <f t="shared" si="5"/>
        <v>0</v>
      </c>
      <c r="AK18" s="119">
        <f t="shared" si="5"/>
        <v>0</v>
      </c>
      <c r="AL18" s="119">
        <f t="shared" si="5"/>
        <v>0</v>
      </c>
      <c r="AM18" s="119">
        <f t="shared" si="5"/>
        <v>0</v>
      </c>
      <c r="AN18" s="119">
        <f t="shared" si="5"/>
        <v>0</v>
      </c>
      <c r="AO18" s="129">
        <f t="shared" si="5"/>
        <v>900</v>
      </c>
      <c r="AP18" s="119">
        <f t="shared" si="5"/>
        <v>0</v>
      </c>
      <c r="AQ18" s="119">
        <f t="shared" si="5"/>
        <v>0</v>
      </c>
      <c r="AR18" s="119">
        <f t="shared" si="5"/>
        <v>0</v>
      </c>
      <c r="AS18" s="119">
        <f t="shared" si="5"/>
        <v>0</v>
      </c>
      <c r="AT18" s="119">
        <f t="shared" si="5"/>
        <v>0</v>
      </c>
    </row>
    <row r="19" ht="21.75" customHeight="1">
      <c r="A19" s="150" t="s">
        <v>302</v>
      </c>
      <c r="B19" s="147"/>
      <c r="C19" s="154">
        <f t="shared" ref="C19:O19" si="6">SUM(C18)</f>
        <v>0</v>
      </c>
      <c r="D19" s="154">
        <f t="shared" si="6"/>
        <v>0</v>
      </c>
      <c r="E19" s="154">
        <f t="shared" si="6"/>
        <v>0</v>
      </c>
      <c r="F19" s="154">
        <f t="shared" si="6"/>
        <v>0</v>
      </c>
      <c r="G19" s="154">
        <f t="shared" si="6"/>
        <v>0</v>
      </c>
      <c r="H19" s="154">
        <f t="shared" si="6"/>
        <v>0</v>
      </c>
      <c r="I19" s="154">
        <f t="shared" si="6"/>
        <v>900</v>
      </c>
      <c r="J19" s="154">
        <f t="shared" si="6"/>
        <v>0</v>
      </c>
      <c r="K19" s="154">
        <f t="shared" si="6"/>
        <v>0</v>
      </c>
      <c r="L19" s="154">
        <f t="shared" si="6"/>
        <v>0</v>
      </c>
      <c r="M19" s="154">
        <f t="shared" si="6"/>
        <v>0</v>
      </c>
      <c r="N19" s="154">
        <f t="shared" si="6"/>
        <v>0</v>
      </c>
      <c r="O19" s="154">
        <f t="shared" si="6"/>
        <v>900</v>
      </c>
      <c r="P19" s="119"/>
      <c r="Q19" s="119"/>
      <c r="R19" s="119"/>
      <c r="S19" s="119"/>
      <c r="T19" s="119"/>
      <c r="U19" s="119"/>
      <c r="V19" s="119"/>
      <c r="W19" s="119"/>
      <c r="X19" s="119"/>
      <c r="Y19" s="119"/>
      <c r="Z19" s="119"/>
      <c r="AA19" s="119"/>
      <c r="AB19" s="119"/>
      <c r="AC19" s="119"/>
      <c r="AD19" s="119"/>
      <c r="AE19" s="119"/>
      <c r="AF19" s="119">
        <v>1.0</v>
      </c>
      <c r="AG19" s="119"/>
      <c r="AH19" s="119"/>
      <c r="AI19" s="119"/>
      <c r="AJ19" s="119"/>
      <c r="AK19" s="119"/>
      <c r="AL19" s="119"/>
      <c r="AM19" s="119"/>
      <c r="AN19" s="119"/>
      <c r="AO19" s="119"/>
      <c r="AP19" s="119"/>
      <c r="AQ19" s="119"/>
      <c r="AR19" s="119"/>
      <c r="AS19" s="119"/>
      <c r="AT19" s="119"/>
    </row>
    <row r="20" ht="21.75" customHeight="1">
      <c r="A20" s="135"/>
      <c r="B20" s="147"/>
      <c r="C20" s="132"/>
      <c r="D20" s="132"/>
      <c r="E20" s="132"/>
      <c r="F20" s="132"/>
      <c r="G20" s="132"/>
      <c r="H20" s="132"/>
      <c r="I20" s="132"/>
      <c r="J20" s="132"/>
      <c r="K20" s="132"/>
      <c r="L20" s="132"/>
      <c r="M20" s="132"/>
      <c r="N20" s="132"/>
      <c r="O20" s="132"/>
      <c r="P20" s="119"/>
      <c r="Q20" s="119"/>
      <c r="R20" s="119"/>
      <c r="S20" s="119"/>
      <c r="T20" s="119"/>
      <c r="U20" s="119"/>
      <c r="V20" s="119"/>
      <c r="W20" s="119"/>
      <c r="X20" s="119"/>
      <c r="Y20" s="119"/>
      <c r="Z20" s="119"/>
      <c r="AA20" s="119"/>
      <c r="AB20" s="119"/>
      <c r="AC20" s="119"/>
      <c r="AD20" s="119"/>
      <c r="AE20" s="119"/>
      <c r="AF20" s="119">
        <v>1.0</v>
      </c>
      <c r="AG20" s="119"/>
      <c r="AH20" s="119"/>
      <c r="AI20" s="119"/>
      <c r="AJ20" s="119"/>
      <c r="AK20" s="119"/>
      <c r="AL20" s="119"/>
      <c r="AM20" s="119"/>
      <c r="AN20" s="119"/>
      <c r="AO20" s="119"/>
      <c r="AP20" s="119"/>
      <c r="AQ20" s="119"/>
      <c r="AR20" s="119"/>
      <c r="AS20" s="119"/>
      <c r="AT20" s="119"/>
    </row>
    <row r="21" ht="21.75" customHeight="1">
      <c r="A21" s="150" t="s">
        <v>89</v>
      </c>
      <c r="B21" s="151"/>
      <c r="C21" s="132"/>
      <c r="D21" s="132"/>
      <c r="E21" s="132"/>
      <c r="F21" s="132"/>
      <c r="G21" s="132"/>
      <c r="H21" s="132"/>
      <c r="I21" s="132"/>
      <c r="J21" s="132"/>
      <c r="K21" s="132"/>
      <c r="L21" s="132"/>
      <c r="M21" s="132"/>
      <c r="N21" s="132"/>
      <c r="O21" s="132"/>
      <c r="P21" s="119"/>
      <c r="Q21" s="119"/>
      <c r="R21" s="119"/>
      <c r="S21" s="119"/>
      <c r="T21" s="119"/>
      <c r="U21" s="119"/>
      <c r="V21" s="119"/>
      <c r="W21" s="119"/>
      <c r="X21" s="119"/>
      <c r="Y21" s="119"/>
      <c r="Z21" s="119"/>
      <c r="AA21" s="119"/>
      <c r="AB21" s="119"/>
      <c r="AC21" s="119"/>
      <c r="AD21" s="119"/>
      <c r="AE21" s="119"/>
      <c r="AF21" s="119">
        <v>1.0</v>
      </c>
      <c r="AG21" s="119"/>
      <c r="AH21" s="119"/>
      <c r="AI21" s="119"/>
      <c r="AJ21" s="119"/>
      <c r="AK21" s="119"/>
      <c r="AL21" s="119"/>
      <c r="AM21" s="119"/>
      <c r="AN21" s="119"/>
      <c r="AO21" s="119"/>
      <c r="AP21" s="119"/>
      <c r="AQ21" s="119"/>
      <c r="AR21" s="119"/>
      <c r="AS21" s="119"/>
      <c r="AT21" s="119"/>
    </row>
    <row r="22" ht="21.75" customHeight="1">
      <c r="A22" s="135">
        <v>7058.0</v>
      </c>
      <c r="B22" s="147" t="str">
        <f>IF(ISTEXT(VLOOKUP(A22,'Chart of Accounts'!$B$5:$C$61,2,FALSE)),VLOOKUP(A22,'Chart of Accounts'!$B$5:$C$61,2,FALSE),"")</f>
        <v>Lodging Expense</v>
      </c>
      <c r="C22" s="145"/>
      <c r="D22" s="145"/>
      <c r="E22" s="145"/>
      <c r="F22" s="145"/>
      <c r="G22" s="145"/>
      <c r="H22" s="145"/>
      <c r="I22" s="145"/>
      <c r="J22" s="145"/>
      <c r="K22" s="145"/>
      <c r="L22" s="145"/>
      <c r="M22" s="145"/>
      <c r="N22" s="145"/>
      <c r="O22" s="132">
        <f>SUM(C22:N22)</f>
        <v>0</v>
      </c>
      <c r="P22" s="119"/>
      <c r="Q22" s="119"/>
      <c r="R22" s="119"/>
      <c r="S22" s="119"/>
      <c r="T22" s="119"/>
      <c r="U22" s="119"/>
      <c r="V22" s="119"/>
      <c r="W22" s="119"/>
      <c r="X22" s="119"/>
      <c r="Y22" s="119"/>
      <c r="Z22" s="119"/>
      <c r="AA22" s="119" t="s">
        <v>143</v>
      </c>
      <c r="AB22" s="119" t="str">
        <f>IF(A22="","",A22&amp;"-000000")</f>
        <v>7058-000000</v>
      </c>
      <c r="AC22" s="119">
        <v>973.0</v>
      </c>
      <c r="AD22" s="119" t="str">
        <f>IF(LEN($O$1)=3,$O$1,IF(LEN($O$1)=2,0&amp;$O$1,IF(LEN($O$1)=1,0&amp;0&amp;$O$1,"ERROR")))</f>
        <v>006</v>
      </c>
      <c r="AE22" s="119"/>
      <c r="AF22" s="119">
        <v>1.0</v>
      </c>
      <c r="AG22" s="119">
        <v>110.0</v>
      </c>
      <c r="AH22" s="119" t="str">
        <f>Summary!$B$2</f>
        <v>USD</v>
      </c>
      <c r="AI22" s="119">
        <f t="shared" ref="AI22:AT22" si="7">IF(C22="",0,C22)</f>
        <v>0</v>
      </c>
      <c r="AJ22" s="119">
        <f t="shared" si="7"/>
        <v>0</v>
      </c>
      <c r="AK22" s="119">
        <f t="shared" si="7"/>
        <v>0</v>
      </c>
      <c r="AL22" s="119">
        <f t="shared" si="7"/>
        <v>0</v>
      </c>
      <c r="AM22" s="119">
        <f t="shared" si="7"/>
        <v>0</v>
      </c>
      <c r="AN22" s="119">
        <f t="shared" si="7"/>
        <v>0</v>
      </c>
      <c r="AO22" s="119">
        <f t="shared" si="7"/>
        <v>0</v>
      </c>
      <c r="AP22" s="119">
        <f t="shared" si="7"/>
        <v>0</v>
      </c>
      <c r="AQ22" s="119">
        <f t="shared" si="7"/>
        <v>0</v>
      </c>
      <c r="AR22" s="119">
        <f t="shared" si="7"/>
        <v>0</v>
      </c>
      <c r="AS22" s="119">
        <f t="shared" si="7"/>
        <v>0</v>
      </c>
      <c r="AT22" s="119">
        <f t="shared" si="7"/>
        <v>0</v>
      </c>
    </row>
    <row r="23" ht="21.75" customHeight="1">
      <c r="A23" s="150" t="s">
        <v>303</v>
      </c>
      <c r="B23" s="147"/>
      <c r="C23" s="154">
        <f t="shared" ref="C23:O23" si="8">SUM(C22)</f>
        <v>0</v>
      </c>
      <c r="D23" s="154">
        <f t="shared" si="8"/>
        <v>0</v>
      </c>
      <c r="E23" s="154">
        <f t="shared" si="8"/>
        <v>0</v>
      </c>
      <c r="F23" s="154">
        <f t="shared" si="8"/>
        <v>0</v>
      </c>
      <c r="G23" s="154">
        <f t="shared" si="8"/>
        <v>0</v>
      </c>
      <c r="H23" s="154">
        <f t="shared" si="8"/>
        <v>0</v>
      </c>
      <c r="I23" s="154">
        <f t="shared" si="8"/>
        <v>0</v>
      </c>
      <c r="J23" s="154">
        <f t="shared" si="8"/>
        <v>0</v>
      </c>
      <c r="K23" s="154">
        <f t="shared" si="8"/>
        <v>0</v>
      </c>
      <c r="L23" s="154">
        <f t="shared" si="8"/>
        <v>0</v>
      </c>
      <c r="M23" s="154">
        <f t="shared" si="8"/>
        <v>0</v>
      </c>
      <c r="N23" s="154">
        <f t="shared" si="8"/>
        <v>0</v>
      </c>
      <c r="O23" s="154">
        <f t="shared" si="8"/>
        <v>0</v>
      </c>
      <c r="P23" s="119"/>
      <c r="Q23" s="119"/>
      <c r="R23" s="119"/>
      <c r="S23" s="119"/>
      <c r="T23" s="119"/>
      <c r="U23" s="119"/>
      <c r="V23" s="119"/>
      <c r="W23" s="119"/>
      <c r="X23" s="119"/>
      <c r="Y23" s="119"/>
      <c r="Z23" s="119"/>
      <c r="AA23" s="119"/>
      <c r="AB23" s="119"/>
      <c r="AC23" s="119"/>
      <c r="AD23" s="119"/>
      <c r="AE23" s="119"/>
      <c r="AF23" s="119">
        <v>1.0</v>
      </c>
      <c r="AG23" s="119"/>
      <c r="AH23" s="119"/>
      <c r="AI23" s="119"/>
      <c r="AJ23" s="119"/>
      <c r="AK23" s="119"/>
      <c r="AL23" s="119"/>
      <c r="AM23" s="119"/>
      <c r="AN23" s="119"/>
      <c r="AO23" s="119"/>
      <c r="AP23" s="119"/>
      <c r="AQ23" s="119"/>
      <c r="AR23" s="119"/>
      <c r="AS23" s="119"/>
      <c r="AT23" s="119"/>
    </row>
    <row r="24" ht="21.75" customHeight="1">
      <c r="A24" s="135"/>
      <c r="B24" s="147"/>
      <c r="C24" s="175"/>
      <c r="D24" s="175"/>
      <c r="E24" s="175"/>
      <c r="F24" s="175"/>
      <c r="G24" s="175"/>
      <c r="H24" s="175"/>
      <c r="I24" s="175"/>
      <c r="J24" s="175"/>
      <c r="K24" s="175"/>
      <c r="L24" s="175"/>
      <c r="M24" s="175"/>
      <c r="N24" s="175"/>
      <c r="O24" s="175"/>
      <c r="P24" s="119"/>
      <c r="Q24" s="119"/>
      <c r="R24" s="119"/>
      <c r="S24" s="119"/>
      <c r="T24" s="119"/>
      <c r="U24" s="119"/>
      <c r="V24" s="119"/>
      <c r="W24" s="119"/>
      <c r="X24" s="119"/>
      <c r="Y24" s="119"/>
      <c r="Z24" s="119"/>
      <c r="AA24" s="119"/>
      <c r="AB24" s="119"/>
      <c r="AC24" s="119"/>
      <c r="AD24" s="119"/>
      <c r="AE24" s="119"/>
      <c r="AF24" s="119">
        <v>1.0</v>
      </c>
      <c r="AG24" s="119"/>
      <c r="AH24" s="119"/>
      <c r="AI24" s="119"/>
      <c r="AJ24" s="119"/>
      <c r="AK24" s="119"/>
      <c r="AL24" s="119"/>
      <c r="AM24" s="119"/>
      <c r="AN24" s="119"/>
      <c r="AO24" s="119"/>
      <c r="AP24" s="119"/>
      <c r="AQ24" s="119"/>
      <c r="AR24" s="119"/>
      <c r="AS24" s="119"/>
      <c r="AT24" s="119"/>
    </row>
    <row r="25" ht="21.75" customHeight="1">
      <c r="A25" s="150" t="s">
        <v>304</v>
      </c>
      <c r="B25" s="151"/>
      <c r="C25" s="132"/>
      <c r="D25" s="132"/>
      <c r="E25" s="132"/>
      <c r="F25" s="132"/>
      <c r="G25" s="132"/>
      <c r="H25" s="132"/>
      <c r="I25" s="132"/>
      <c r="J25" s="132"/>
      <c r="K25" s="132"/>
      <c r="L25" s="132"/>
      <c r="M25" s="132"/>
      <c r="N25" s="132"/>
      <c r="O25" s="132"/>
      <c r="P25" s="119"/>
      <c r="Q25" s="119"/>
      <c r="R25" s="119"/>
      <c r="S25" s="119"/>
      <c r="T25" s="119"/>
      <c r="U25" s="119"/>
      <c r="V25" s="119"/>
      <c r="W25" s="119"/>
      <c r="X25" s="119"/>
      <c r="Y25" s="119"/>
      <c r="Z25" s="119"/>
      <c r="AA25" s="119"/>
      <c r="AB25" s="119"/>
      <c r="AC25" s="119"/>
      <c r="AD25" s="119"/>
      <c r="AE25" s="119"/>
      <c r="AF25" s="119">
        <v>1.0</v>
      </c>
      <c r="AG25" s="119"/>
      <c r="AH25" s="119"/>
      <c r="AI25" s="119"/>
      <c r="AJ25" s="119"/>
      <c r="AK25" s="119"/>
      <c r="AL25" s="119"/>
      <c r="AM25" s="119"/>
      <c r="AN25" s="119"/>
      <c r="AO25" s="119"/>
      <c r="AP25" s="119"/>
      <c r="AQ25" s="119"/>
      <c r="AR25" s="119"/>
      <c r="AS25" s="119"/>
      <c r="AT25" s="119"/>
    </row>
    <row r="26" ht="21.75" customHeight="1">
      <c r="A26" s="135">
        <v>7058.0</v>
      </c>
      <c r="B26" s="147" t="str">
        <f>IF(ISTEXT(VLOOKUP(A26,'Chart of Accounts'!$B$5:$C$61,2,FALSE)),VLOOKUP(A26,'Chart of Accounts'!$B$5:$C$61,2,FALSE),"")</f>
        <v>Lodging Expense</v>
      </c>
      <c r="C26" s="145"/>
      <c r="D26" s="145"/>
      <c r="E26" s="145"/>
      <c r="F26" s="145"/>
      <c r="G26" s="145"/>
      <c r="H26" s="145"/>
      <c r="I26" s="145"/>
      <c r="J26" s="145"/>
      <c r="K26" s="145"/>
      <c r="L26" s="145"/>
      <c r="M26" s="145"/>
      <c r="N26" s="145"/>
      <c r="O26" s="132">
        <f>SUM(C26:N26)</f>
        <v>0</v>
      </c>
      <c r="P26" s="119"/>
      <c r="Q26" s="119"/>
      <c r="R26" s="119"/>
      <c r="S26" s="119"/>
      <c r="T26" s="119"/>
      <c r="U26" s="119"/>
      <c r="V26" s="119"/>
      <c r="W26" s="119"/>
      <c r="X26" s="119"/>
      <c r="Y26" s="119"/>
      <c r="Z26" s="119"/>
      <c r="AA26" s="119" t="s">
        <v>143</v>
      </c>
      <c r="AB26" s="119" t="str">
        <f>IF(A26="","",A26&amp;"-000000")</f>
        <v>7058-000000</v>
      </c>
      <c r="AC26" s="119">
        <v>974.0</v>
      </c>
      <c r="AD26" s="119" t="str">
        <f>IF(LEN($O$1)=3,$O$1,IF(LEN($O$1)=2,0&amp;$O$1,IF(LEN($O$1)=1,0&amp;0&amp;$O$1,"ERROR")))</f>
        <v>006</v>
      </c>
      <c r="AE26" s="119"/>
      <c r="AF26" s="119">
        <v>1.0</v>
      </c>
      <c r="AG26" s="119">
        <v>110.0</v>
      </c>
      <c r="AH26" s="119" t="str">
        <f>Summary!$B$2</f>
        <v>USD</v>
      </c>
      <c r="AI26" s="119">
        <f t="shared" ref="AI26:AT26" si="9">IF(C26="",0,C26)</f>
        <v>0</v>
      </c>
      <c r="AJ26" s="119">
        <f t="shared" si="9"/>
        <v>0</v>
      </c>
      <c r="AK26" s="119">
        <f t="shared" si="9"/>
        <v>0</v>
      </c>
      <c r="AL26" s="119">
        <f t="shared" si="9"/>
        <v>0</v>
      </c>
      <c r="AM26" s="119">
        <f t="shared" si="9"/>
        <v>0</v>
      </c>
      <c r="AN26" s="119">
        <f t="shared" si="9"/>
        <v>0</v>
      </c>
      <c r="AO26" s="119">
        <f t="shared" si="9"/>
        <v>0</v>
      </c>
      <c r="AP26" s="119">
        <f t="shared" si="9"/>
        <v>0</v>
      </c>
      <c r="AQ26" s="119">
        <f t="shared" si="9"/>
        <v>0</v>
      </c>
      <c r="AR26" s="119">
        <f t="shared" si="9"/>
        <v>0</v>
      </c>
      <c r="AS26" s="119">
        <f t="shared" si="9"/>
        <v>0</v>
      </c>
      <c r="AT26" s="119">
        <f t="shared" si="9"/>
        <v>0</v>
      </c>
    </row>
    <row r="27" ht="21.75" customHeight="1">
      <c r="A27" s="150" t="s">
        <v>305</v>
      </c>
      <c r="B27" s="147"/>
      <c r="C27" s="154">
        <f t="shared" ref="C27:O27" si="10">SUM(C26)</f>
        <v>0</v>
      </c>
      <c r="D27" s="154">
        <f t="shared" si="10"/>
        <v>0</v>
      </c>
      <c r="E27" s="154">
        <f t="shared" si="10"/>
        <v>0</v>
      </c>
      <c r="F27" s="154">
        <f t="shared" si="10"/>
        <v>0</v>
      </c>
      <c r="G27" s="154">
        <f t="shared" si="10"/>
        <v>0</v>
      </c>
      <c r="H27" s="154">
        <f t="shared" si="10"/>
        <v>0</v>
      </c>
      <c r="I27" s="154">
        <f t="shared" si="10"/>
        <v>0</v>
      </c>
      <c r="J27" s="154">
        <f t="shared" si="10"/>
        <v>0</v>
      </c>
      <c r="K27" s="154">
        <f t="shared" si="10"/>
        <v>0</v>
      </c>
      <c r="L27" s="154">
        <f t="shared" si="10"/>
        <v>0</v>
      </c>
      <c r="M27" s="154">
        <f t="shared" si="10"/>
        <v>0</v>
      </c>
      <c r="N27" s="154">
        <f t="shared" si="10"/>
        <v>0</v>
      </c>
      <c r="O27" s="154">
        <f t="shared" si="10"/>
        <v>0</v>
      </c>
      <c r="P27" s="119"/>
      <c r="Q27" s="119"/>
      <c r="R27" s="119"/>
      <c r="S27" s="119"/>
      <c r="T27" s="119"/>
      <c r="U27" s="119"/>
      <c r="V27" s="119"/>
      <c r="W27" s="119"/>
      <c r="X27" s="119"/>
      <c r="Y27" s="119"/>
      <c r="Z27" s="119"/>
      <c r="AA27" s="119"/>
      <c r="AB27" s="119"/>
      <c r="AC27" s="119"/>
      <c r="AD27" s="119"/>
      <c r="AE27" s="119"/>
      <c r="AF27" s="119">
        <v>1.0</v>
      </c>
      <c r="AG27" s="119"/>
      <c r="AH27" s="119"/>
      <c r="AI27" s="119"/>
      <c r="AJ27" s="119"/>
      <c r="AK27" s="119"/>
      <c r="AL27" s="119"/>
      <c r="AM27" s="119"/>
      <c r="AN27" s="119"/>
      <c r="AO27" s="119"/>
      <c r="AP27" s="119"/>
      <c r="AQ27" s="119"/>
      <c r="AR27" s="119"/>
      <c r="AS27" s="119"/>
      <c r="AT27" s="119"/>
    </row>
    <row r="28" ht="21.75" customHeight="1">
      <c r="A28" s="135"/>
      <c r="B28" s="147"/>
      <c r="C28" s="132"/>
      <c r="D28" s="132"/>
      <c r="E28" s="132"/>
      <c r="F28" s="132"/>
      <c r="G28" s="132"/>
      <c r="H28" s="132"/>
      <c r="I28" s="132"/>
      <c r="J28" s="132"/>
      <c r="K28" s="132"/>
      <c r="L28" s="132"/>
      <c r="M28" s="132"/>
      <c r="N28" s="132"/>
      <c r="O28" s="132"/>
      <c r="P28" s="119"/>
      <c r="Q28" s="119"/>
      <c r="R28" s="119"/>
      <c r="S28" s="119"/>
      <c r="T28" s="119"/>
      <c r="U28" s="119"/>
      <c r="V28" s="119"/>
      <c r="W28" s="119"/>
      <c r="X28" s="119"/>
      <c r="Y28" s="119"/>
      <c r="Z28" s="119"/>
      <c r="AA28" s="119"/>
      <c r="AB28" s="119"/>
      <c r="AC28" s="119"/>
      <c r="AD28" s="119"/>
      <c r="AE28" s="119"/>
      <c r="AF28" s="119">
        <v>1.0</v>
      </c>
      <c r="AG28" s="119"/>
      <c r="AH28" s="119"/>
      <c r="AI28" s="119"/>
      <c r="AJ28" s="119"/>
      <c r="AK28" s="119"/>
      <c r="AL28" s="119"/>
      <c r="AM28" s="119"/>
      <c r="AN28" s="119"/>
      <c r="AO28" s="119"/>
      <c r="AP28" s="119"/>
      <c r="AQ28" s="119"/>
      <c r="AR28" s="119"/>
      <c r="AS28" s="119"/>
      <c r="AT28" s="119"/>
    </row>
    <row r="29" ht="21.75" customHeight="1">
      <c r="A29" s="150" t="s">
        <v>306</v>
      </c>
      <c r="B29" s="151"/>
      <c r="C29" s="132"/>
      <c r="D29" s="132"/>
      <c r="E29" s="132"/>
      <c r="F29" s="132"/>
      <c r="G29" s="132"/>
      <c r="H29" s="132"/>
      <c r="I29" s="132"/>
      <c r="J29" s="132"/>
      <c r="K29" s="132"/>
      <c r="L29" s="132"/>
      <c r="M29" s="132"/>
      <c r="N29" s="132"/>
      <c r="O29" s="132"/>
      <c r="P29" s="119"/>
      <c r="Q29" s="119"/>
      <c r="R29" s="119"/>
      <c r="S29" s="119"/>
      <c r="T29" s="119"/>
      <c r="U29" s="119"/>
      <c r="V29" s="119"/>
      <c r="W29" s="119"/>
      <c r="X29" s="119"/>
      <c r="Y29" s="119"/>
      <c r="Z29" s="119"/>
      <c r="AA29" s="119"/>
      <c r="AB29" s="119"/>
      <c r="AC29" s="119"/>
      <c r="AD29" s="119"/>
      <c r="AE29" s="119"/>
      <c r="AF29" s="119">
        <v>1.0</v>
      </c>
      <c r="AG29" s="119"/>
      <c r="AH29" s="119"/>
      <c r="AI29" s="119"/>
      <c r="AJ29" s="119"/>
      <c r="AK29" s="119"/>
      <c r="AL29" s="119"/>
      <c r="AM29" s="119"/>
      <c r="AN29" s="119"/>
      <c r="AO29" s="119"/>
      <c r="AP29" s="119"/>
      <c r="AQ29" s="119"/>
      <c r="AR29" s="119"/>
      <c r="AS29" s="119"/>
      <c r="AT29" s="119"/>
    </row>
    <row r="30" ht="21.75" customHeight="1">
      <c r="A30" s="135">
        <v>7058.0</v>
      </c>
      <c r="B30" s="147" t="str">
        <f>IF(ISTEXT(VLOOKUP(A30,'Chart of Accounts'!$B$5:$C$61,2,FALSE)),VLOOKUP(A30,'Chart of Accounts'!$B$5:$C$61,2,FALSE),"")</f>
        <v>Lodging Expense</v>
      </c>
      <c r="C30" s="145"/>
      <c r="D30" s="145"/>
      <c r="E30" s="145"/>
      <c r="F30" s="145"/>
      <c r="G30" s="145"/>
      <c r="H30" s="145"/>
      <c r="I30" s="145"/>
      <c r="J30" s="145"/>
      <c r="K30" s="145"/>
      <c r="L30" s="145"/>
      <c r="M30" s="145"/>
      <c r="N30" s="145"/>
      <c r="O30" s="132">
        <f>SUM(C30:N30)</f>
        <v>0</v>
      </c>
      <c r="P30" s="119"/>
      <c r="Q30" s="119"/>
      <c r="R30" s="119"/>
      <c r="S30" s="119"/>
      <c r="T30" s="119"/>
      <c r="U30" s="119"/>
      <c r="V30" s="119"/>
      <c r="W30" s="119"/>
      <c r="X30" s="119"/>
      <c r="Y30" s="119"/>
      <c r="Z30" s="119"/>
      <c r="AA30" s="119" t="s">
        <v>143</v>
      </c>
      <c r="AB30" s="119" t="str">
        <f>IF(A30="","",A30&amp;"-000000")</f>
        <v>7058-000000</v>
      </c>
      <c r="AC30" s="119">
        <v>975.0</v>
      </c>
      <c r="AD30" s="119" t="str">
        <f>IF(LEN($O$1)=3,$O$1,IF(LEN($O$1)=2,0&amp;$O$1,IF(LEN($O$1)=1,0&amp;0&amp;$O$1,"ERROR")))</f>
        <v>006</v>
      </c>
      <c r="AE30" s="119"/>
      <c r="AF30" s="119">
        <v>1.0</v>
      </c>
      <c r="AG30" s="119">
        <v>110.0</v>
      </c>
      <c r="AH30" s="119" t="str">
        <f>Summary!$B$2</f>
        <v>USD</v>
      </c>
      <c r="AI30" s="119">
        <f t="shared" ref="AI30:AT30" si="11">IF(C30="",0,C30)</f>
        <v>0</v>
      </c>
      <c r="AJ30" s="119">
        <f t="shared" si="11"/>
        <v>0</v>
      </c>
      <c r="AK30" s="119">
        <f t="shared" si="11"/>
        <v>0</v>
      </c>
      <c r="AL30" s="119">
        <f t="shared" si="11"/>
        <v>0</v>
      </c>
      <c r="AM30" s="119">
        <f t="shared" si="11"/>
        <v>0</v>
      </c>
      <c r="AN30" s="119">
        <f t="shared" si="11"/>
        <v>0</v>
      </c>
      <c r="AO30" s="119">
        <f t="shared" si="11"/>
        <v>0</v>
      </c>
      <c r="AP30" s="119">
        <f t="shared" si="11"/>
        <v>0</v>
      </c>
      <c r="AQ30" s="119">
        <f t="shared" si="11"/>
        <v>0</v>
      </c>
      <c r="AR30" s="119">
        <f t="shared" si="11"/>
        <v>0</v>
      </c>
      <c r="AS30" s="119">
        <f t="shared" si="11"/>
        <v>0</v>
      </c>
      <c r="AT30" s="119">
        <f t="shared" si="11"/>
        <v>0</v>
      </c>
    </row>
    <row r="31" ht="21.75" customHeight="1">
      <c r="A31" s="150" t="s">
        <v>307</v>
      </c>
      <c r="B31" s="147"/>
      <c r="C31" s="154">
        <f t="shared" ref="C31:O31" si="12">SUM(C30)</f>
        <v>0</v>
      </c>
      <c r="D31" s="154">
        <f t="shared" si="12"/>
        <v>0</v>
      </c>
      <c r="E31" s="154">
        <f t="shared" si="12"/>
        <v>0</v>
      </c>
      <c r="F31" s="154">
        <f t="shared" si="12"/>
        <v>0</v>
      </c>
      <c r="G31" s="154">
        <f t="shared" si="12"/>
        <v>0</v>
      </c>
      <c r="H31" s="154">
        <f t="shared" si="12"/>
        <v>0</v>
      </c>
      <c r="I31" s="154">
        <f t="shared" si="12"/>
        <v>0</v>
      </c>
      <c r="J31" s="154">
        <f t="shared" si="12"/>
        <v>0</v>
      </c>
      <c r="K31" s="154">
        <f t="shared" si="12"/>
        <v>0</v>
      </c>
      <c r="L31" s="154">
        <f t="shared" si="12"/>
        <v>0</v>
      </c>
      <c r="M31" s="154">
        <f t="shared" si="12"/>
        <v>0</v>
      </c>
      <c r="N31" s="154">
        <f t="shared" si="12"/>
        <v>0</v>
      </c>
      <c r="O31" s="154">
        <f t="shared" si="12"/>
        <v>0</v>
      </c>
      <c r="P31" s="119"/>
      <c r="Q31" s="119"/>
      <c r="R31" s="119"/>
      <c r="S31" s="119"/>
      <c r="T31" s="119"/>
      <c r="U31" s="119"/>
      <c r="V31" s="119"/>
      <c r="W31" s="119"/>
      <c r="X31" s="119"/>
      <c r="Y31" s="119"/>
      <c r="Z31" s="119"/>
      <c r="AA31" s="119"/>
      <c r="AB31" s="119"/>
      <c r="AC31" s="119"/>
      <c r="AD31" s="119"/>
      <c r="AE31" s="119"/>
      <c r="AF31" s="119">
        <v>1.0</v>
      </c>
      <c r="AG31" s="119"/>
      <c r="AH31" s="119"/>
      <c r="AI31" s="119"/>
      <c r="AJ31" s="119"/>
      <c r="AK31" s="119"/>
      <c r="AL31" s="119"/>
      <c r="AM31" s="119"/>
      <c r="AN31" s="119"/>
      <c r="AO31" s="119"/>
      <c r="AP31" s="119"/>
      <c r="AQ31" s="119"/>
      <c r="AR31" s="119"/>
      <c r="AS31" s="119"/>
      <c r="AT31" s="119"/>
    </row>
    <row r="32" ht="21.75" customHeight="1">
      <c r="A32" s="135"/>
      <c r="B32" s="147"/>
      <c r="C32" s="175"/>
      <c r="D32" s="175"/>
      <c r="E32" s="175"/>
      <c r="F32" s="175"/>
      <c r="G32" s="175"/>
      <c r="H32" s="175"/>
      <c r="I32" s="175"/>
      <c r="J32" s="175"/>
      <c r="K32" s="175"/>
      <c r="L32" s="175"/>
      <c r="M32" s="175"/>
      <c r="N32" s="175"/>
      <c r="O32" s="175"/>
      <c r="P32" s="119"/>
      <c r="Q32" s="119"/>
      <c r="R32" s="119"/>
      <c r="S32" s="119"/>
      <c r="T32" s="119"/>
      <c r="U32" s="119"/>
      <c r="V32" s="119"/>
      <c r="W32" s="119"/>
      <c r="X32" s="119"/>
      <c r="Y32" s="119"/>
      <c r="Z32" s="119"/>
      <c r="AA32" s="119"/>
      <c r="AB32" s="119"/>
      <c r="AC32" s="119"/>
      <c r="AD32" s="119"/>
      <c r="AE32" s="119"/>
      <c r="AF32" s="119">
        <v>1.0</v>
      </c>
      <c r="AG32" s="119"/>
      <c r="AH32" s="119"/>
      <c r="AI32" s="119"/>
      <c r="AJ32" s="119"/>
      <c r="AK32" s="119"/>
      <c r="AL32" s="119"/>
      <c r="AM32" s="119"/>
      <c r="AN32" s="119"/>
      <c r="AO32" s="119"/>
      <c r="AP32" s="119"/>
      <c r="AQ32" s="119"/>
      <c r="AR32" s="119"/>
      <c r="AS32" s="119"/>
      <c r="AT32" s="119"/>
    </row>
    <row r="33" ht="21.75" customHeight="1">
      <c r="A33" s="150" t="s">
        <v>308</v>
      </c>
      <c r="B33" s="151"/>
      <c r="C33" s="132"/>
      <c r="D33" s="132"/>
      <c r="E33" s="132"/>
      <c r="F33" s="132"/>
      <c r="G33" s="132"/>
      <c r="H33" s="132"/>
      <c r="I33" s="132"/>
      <c r="J33" s="132"/>
      <c r="K33" s="132"/>
      <c r="L33" s="132"/>
      <c r="M33" s="132"/>
      <c r="N33" s="132"/>
      <c r="O33" s="132"/>
      <c r="P33" s="119"/>
      <c r="Q33" s="119"/>
      <c r="R33" s="119"/>
      <c r="S33" s="119"/>
      <c r="T33" s="119"/>
      <c r="U33" s="119"/>
      <c r="V33" s="119"/>
      <c r="W33" s="119"/>
      <c r="X33" s="119"/>
      <c r="Y33" s="119"/>
      <c r="Z33" s="119"/>
      <c r="AA33" s="119"/>
      <c r="AB33" s="119"/>
      <c r="AC33" s="119"/>
      <c r="AD33" s="119"/>
      <c r="AE33" s="119"/>
      <c r="AF33" s="119">
        <v>1.0</v>
      </c>
      <c r="AG33" s="119"/>
      <c r="AH33" s="119"/>
      <c r="AI33" s="119"/>
      <c r="AJ33" s="119"/>
      <c r="AK33" s="119"/>
      <c r="AL33" s="119"/>
      <c r="AM33" s="119"/>
      <c r="AN33" s="119"/>
      <c r="AO33" s="119"/>
      <c r="AP33" s="119"/>
      <c r="AQ33" s="119"/>
      <c r="AR33" s="119"/>
      <c r="AS33" s="119"/>
      <c r="AT33" s="119"/>
    </row>
    <row r="34" ht="21.75" customHeight="1">
      <c r="A34" s="135">
        <v>7058.0</v>
      </c>
      <c r="B34" s="147" t="str">
        <f>IF(ISTEXT(VLOOKUP(A34,'Chart of Accounts'!$B$5:$C$61,2,FALSE)),VLOOKUP(A34,'Chart of Accounts'!$B$5:$C$61,2,FALSE),"")</f>
        <v>Lodging Expense</v>
      </c>
      <c r="C34" s="145"/>
      <c r="D34" s="145"/>
      <c r="E34" s="145"/>
      <c r="F34" s="145"/>
      <c r="G34" s="145"/>
      <c r="H34" s="145"/>
      <c r="I34" s="145"/>
      <c r="J34" s="145"/>
      <c r="K34" s="145"/>
      <c r="L34" s="145"/>
      <c r="M34" s="145"/>
      <c r="N34" s="145"/>
      <c r="O34" s="132">
        <f>SUM(C34:N34)</f>
        <v>0</v>
      </c>
      <c r="P34" s="119"/>
      <c r="Q34" s="119"/>
      <c r="R34" s="119"/>
      <c r="S34" s="119"/>
      <c r="T34" s="119"/>
      <c r="U34" s="119"/>
      <c r="V34" s="119"/>
      <c r="W34" s="119"/>
      <c r="X34" s="119"/>
      <c r="Y34" s="119"/>
      <c r="Z34" s="119"/>
      <c r="AA34" s="119" t="s">
        <v>143</v>
      </c>
      <c r="AB34" s="119" t="str">
        <f>IF(A34="","",A34&amp;"-000000")</f>
        <v>7058-000000</v>
      </c>
      <c r="AC34" s="119">
        <v>976.0</v>
      </c>
      <c r="AD34" s="119" t="str">
        <f>IF(LEN($O$1)=3,$O$1,IF(LEN($O$1)=2,0&amp;$O$1,IF(LEN($O$1)=1,0&amp;0&amp;$O$1,"ERROR")))</f>
        <v>006</v>
      </c>
      <c r="AE34" s="119"/>
      <c r="AF34" s="119">
        <v>1.0</v>
      </c>
      <c r="AG34" s="119">
        <v>110.0</v>
      </c>
      <c r="AH34" s="119" t="str">
        <f>Summary!$B$2</f>
        <v>USD</v>
      </c>
      <c r="AI34" s="119">
        <f t="shared" ref="AI34:AT34" si="13">IF(C34="",0,C34)</f>
        <v>0</v>
      </c>
      <c r="AJ34" s="119">
        <f t="shared" si="13"/>
        <v>0</v>
      </c>
      <c r="AK34" s="119">
        <f t="shared" si="13"/>
        <v>0</v>
      </c>
      <c r="AL34" s="119">
        <f t="shared" si="13"/>
        <v>0</v>
      </c>
      <c r="AM34" s="119">
        <f t="shared" si="13"/>
        <v>0</v>
      </c>
      <c r="AN34" s="119">
        <f t="shared" si="13"/>
        <v>0</v>
      </c>
      <c r="AO34" s="119">
        <f t="shared" si="13"/>
        <v>0</v>
      </c>
      <c r="AP34" s="119">
        <f t="shared" si="13"/>
        <v>0</v>
      </c>
      <c r="AQ34" s="119">
        <f t="shared" si="13"/>
        <v>0</v>
      </c>
      <c r="AR34" s="119">
        <f t="shared" si="13"/>
        <v>0</v>
      </c>
      <c r="AS34" s="119">
        <f t="shared" si="13"/>
        <v>0</v>
      </c>
      <c r="AT34" s="119">
        <f t="shared" si="13"/>
        <v>0</v>
      </c>
    </row>
    <row r="35" ht="21.75" customHeight="1">
      <c r="A35" s="150" t="s">
        <v>309</v>
      </c>
      <c r="B35" s="151"/>
      <c r="C35" s="154">
        <f t="shared" ref="C35:O35" si="14">SUM(C34)</f>
        <v>0</v>
      </c>
      <c r="D35" s="154">
        <f t="shared" si="14"/>
        <v>0</v>
      </c>
      <c r="E35" s="154">
        <f t="shared" si="14"/>
        <v>0</v>
      </c>
      <c r="F35" s="154">
        <f t="shared" si="14"/>
        <v>0</v>
      </c>
      <c r="G35" s="154">
        <f t="shared" si="14"/>
        <v>0</v>
      </c>
      <c r="H35" s="154">
        <f t="shared" si="14"/>
        <v>0</v>
      </c>
      <c r="I35" s="154">
        <f t="shared" si="14"/>
        <v>0</v>
      </c>
      <c r="J35" s="154">
        <f t="shared" si="14"/>
        <v>0</v>
      </c>
      <c r="K35" s="154">
        <f t="shared" si="14"/>
        <v>0</v>
      </c>
      <c r="L35" s="154">
        <f t="shared" si="14"/>
        <v>0</v>
      </c>
      <c r="M35" s="154">
        <f t="shared" si="14"/>
        <v>0</v>
      </c>
      <c r="N35" s="154">
        <f t="shared" si="14"/>
        <v>0</v>
      </c>
      <c r="O35" s="154">
        <f t="shared" si="14"/>
        <v>0</v>
      </c>
      <c r="P35" s="119"/>
      <c r="Q35" s="119"/>
      <c r="R35" s="119"/>
      <c r="S35" s="119"/>
      <c r="T35" s="119"/>
      <c r="U35" s="119"/>
      <c r="V35" s="119"/>
      <c r="W35" s="119"/>
      <c r="X35" s="119"/>
      <c r="Y35" s="119"/>
      <c r="Z35" s="119"/>
      <c r="AA35" s="119"/>
      <c r="AB35" s="119"/>
      <c r="AC35" s="119"/>
      <c r="AD35" s="119"/>
      <c r="AE35" s="119"/>
      <c r="AF35" s="119">
        <v>1.0</v>
      </c>
      <c r="AG35" s="119"/>
      <c r="AH35" s="119"/>
      <c r="AI35" s="119"/>
      <c r="AJ35" s="119"/>
      <c r="AK35" s="119"/>
      <c r="AL35" s="119"/>
      <c r="AM35" s="119"/>
      <c r="AN35" s="119"/>
      <c r="AO35" s="119"/>
      <c r="AP35" s="119"/>
      <c r="AQ35" s="119"/>
      <c r="AR35" s="119"/>
      <c r="AS35" s="119"/>
      <c r="AT35" s="119"/>
    </row>
    <row r="36" ht="21.75" customHeight="1">
      <c r="A36" s="130"/>
      <c r="B36" s="151"/>
      <c r="C36" s="132"/>
      <c r="D36" s="132"/>
      <c r="E36" s="132"/>
      <c r="F36" s="132"/>
      <c r="G36" s="132"/>
      <c r="H36" s="132"/>
      <c r="I36" s="132"/>
      <c r="J36" s="132"/>
      <c r="K36" s="132"/>
      <c r="L36" s="132"/>
      <c r="M36" s="132"/>
      <c r="N36" s="132"/>
      <c r="O36" s="132"/>
      <c r="P36" s="119"/>
      <c r="Q36" s="119"/>
      <c r="R36" s="119"/>
      <c r="S36" s="119"/>
      <c r="T36" s="119"/>
      <c r="U36" s="119"/>
      <c r="V36" s="119"/>
      <c r="W36" s="119"/>
      <c r="X36" s="119"/>
      <c r="Y36" s="119"/>
      <c r="Z36" s="119"/>
      <c r="AA36" s="119"/>
      <c r="AB36" s="119"/>
      <c r="AC36" s="119"/>
      <c r="AD36" s="119"/>
      <c r="AE36" s="119"/>
      <c r="AF36" s="119">
        <v>1.0</v>
      </c>
      <c r="AG36" s="119"/>
      <c r="AH36" s="119"/>
      <c r="AI36" s="119"/>
      <c r="AJ36" s="119"/>
      <c r="AK36" s="119"/>
      <c r="AL36" s="119"/>
      <c r="AM36" s="119"/>
      <c r="AN36" s="119"/>
      <c r="AO36" s="119"/>
      <c r="AP36" s="119"/>
      <c r="AQ36" s="119"/>
      <c r="AR36" s="119"/>
      <c r="AS36" s="119"/>
      <c r="AT36" s="119"/>
    </row>
    <row r="37" ht="21.75" customHeight="1">
      <c r="A37" s="150" t="s">
        <v>310</v>
      </c>
      <c r="B37" s="151"/>
      <c r="C37" s="132"/>
      <c r="D37" s="132"/>
      <c r="E37" s="132"/>
      <c r="F37" s="132"/>
      <c r="G37" s="132"/>
      <c r="H37" s="132"/>
      <c r="I37" s="132"/>
      <c r="J37" s="132"/>
      <c r="K37" s="132"/>
      <c r="L37" s="132"/>
      <c r="M37" s="132"/>
      <c r="N37" s="132"/>
      <c r="O37" s="132"/>
      <c r="P37" s="119"/>
      <c r="Q37" s="119"/>
      <c r="R37" s="119"/>
      <c r="S37" s="119"/>
      <c r="T37" s="119"/>
      <c r="U37" s="119"/>
      <c r="V37" s="119"/>
      <c r="W37" s="119"/>
      <c r="X37" s="119"/>
      <c r="Y37" s="119"/>
      <c r="Z37" s="119"/>
      <c r="AA37" s="119"/>
      <c r="AB37" s="119"/>
      <c r="AC37" s="119"/>
      <c r="AD37" s="119"/>
      <c r="AE37" s="119"/>
      <c r="AF37" s="119">
        <v>1.0</v>
      </c>
      <c r="AG37" s="119"/>
      <c r="AH37" s="119"/>
      <c r="AI37" s="119"/>
      <c r="AJ37" s="119"/>
      <c r="AK37" s="119"/>
      <c r="AL37" s="119"/>
      <c r="AM37" s="119"/>
      <c r="AN37" s="119"/>
      <c r="AO37" s="119"/>
      <c r="AP37" s="119"/>
      <c r="AQ37" s="119"/>
      <c r="AR37" s="119"/>
      <c r="AS37" s="119"/>
      <c r="AT37" s="119"/>
    </row>
    <row r="38" ht="21.75" customHeight="1">
      <c r="A38" s="135">
        <v>7058.0</v>
      </c>
      <c r="B38" s="147" t="str">
        <f>IF(ISTEXT(VLOOKUP(A38,'Chart of Accounts'!$B$5:$C$61,2,FALSE)),VLOOKUP(A38,'Chart of Accounts'!$B$5:$C$61,2,FALSE),"")</f>
        <v>Lodging Expense</v>
      </c>
      <c r="C38" s="145"/>
      <c r="D38" s="145"/>
      <c r="E38" s="145"/>
      <c r="F38" s="145"/>
      <c r="G38" s="145"/>
      <c r="H38" s="145"/>
      <c r="I38" s="145"/>
      <c r="J38" s="145"/>
      <c r="K38" s="145"/>
      <c r="L38" s="145"/>
      <c r="M38" s="145"/>
      <c r="N38" s="145"/>
      <c r="O38" s="132">
        <f>SUM(C38:N38)</f>
        <v>0</v>
      </c>
      <c r="P38" s="119"/>
      <c r="Q38" s="119"/>
      <c r="R38" s="119"/>
      <c r="S38" s="119"/>
      <c r="T38" s="119"/>
      <c r="U38" s="119"/>
      <c r="V38" s="119"/>
      <c r="W38" s="119"/>
      <c r="X38" s="119"/>
      <c r="Y38" s="119"/>
      <c r="Z38" s="119"/>
      <c r="AA38" s="119" t="s">
        <v>143</v>
      </c>
      <c r="AB38" s="119" t="str">
        <f>IF(A38="","",A38&amp;"-000000")</f>
        <v>7058-000000</v>
      </c>
      <c r="AC38" s="119">
        <v>977.0</v>
      </c>
      <c r="AD38" s="119" t="str">
        <f>IF(LEN($O$1)=3,$O$1,IF(LEN($O$1)=2,0&amp;$O$1,IF(LEN($O$1)=1,0&amp;0&amp;$O$1,"ERROR")))</f>
        <v>006</v>
      </c>
      <c r="AE38" s="119"/>
      <c r="AF38" s="119">
        <v>1.0</v>
      </c>
      <c r="AG38" s="119">
        <v>110.0</v>
      </c>
      <c r="AH38" s="119" t="str">
        <f>Summary!$B$2</f>
        <v>USD</v>
      </c>
      <c r="AI38" s="119">
        <f t="shared" ref="AI38:AT38" si="15">IF(C38="",0,C38)</f>
        <v>0</v>
      </c>
      <c r="AJ38" s="119">
        <f t="shared" si="15"/>
        <v>0</v>
      </c>
      <c r="AK38" s="119">
        <f t="shared" si="15"/>
        <v>0</v>
      </c>
      <c r="AL38" s="119">
        <f t="shared" si="15"/>
        <v>0</v>
      </c>
      <c r="AM38" s="119">
        <f t="shared" si="15"/>
        <v>0</v>
      </c>
      <c r="AN38" s="119">
        <f t="shared" si="15"/>
        <v>0</v>
      </c>
      <c r="AO38" s="119">
        <f t="shared" si="15"/>
        <v>0</v>
      </c>
      <c r="AP38" s="119">
        <f t="shared" si="15"/>
        <v>0</v>
      </c>
      <c r="AQ38" s="119">
        <f t="shared" si="15"/>
        <v>0</v>
      </c>
      <c r="AR38" s="119">
        <f t="shared" si="15"/>
        <v>0</v>
      </c>
      <c r="AS38" s="119">
        <f t="shared" si="15"/>
        <v>0</v>
      </c>
      <c r="AT38" s="119">
        <f t="shared" si="15"/>
        <v>0</v>
      </c>
    </row>
    <row r="39" ht="21.75" customHeight="1">
      <c r="A39" s="150" t="s">
        <v>311</v>
      </c>
      <c r="B39" s="147"/>
      <c r="C39" s="154">
        <f t="shared" ref="C39:O39" si="16">SUM(C38)</f>
        <v>0</v>
      </c>
      <c r="D39" s="154">
        <f t="shared" si="16"/>
        <v>0</v>
      </c>
      <c r="E39" s="154">
        <f t="shared" si="16"/>
        <v>0</v>
      </c>
      <c r="F39" s="154">
        <f t="shared" si="16"/>
        <v>0</v>
      </c>
      <c r="G39" s="154">
        <f t="shared" si="16"/>
        <v>0</v>
      </c>
      <c r="H39" s="154">
        <f t="shared" si="16"/>
        <v>0</v>
      </c>
      <c r="I39" s="154">
        <f t="shared" si="16"/>
        <v>0</v>
      </c>
      <c r="J39" s="154">
        <f t="shared" si="16"/>
        <v>0</v>
      </c>
      <c r="K39" s="154">
        <f t="shared" si="16"/>
        <v>0</v>
      </c>
      <c r="L39" s="154">
        <f t="shared" si="16"/>
        <v>0</v>
      </c>
      <c r="M39" s="154">
        <f t="shared" si="16"/>
        <v>0</v>
      </c>
      <c r="N39" s="154">
        <f t="shared" si="16"/>
        <v>0</v>
      </c>
      <c r="O39" s="154">
        <f t="shared" si="16"/>
        <v>0</v>
      </c>
      <c r="P39" s="119"/>
      <c r="Q39" s="119"/>
      <c r="R39" s="119"/>
      <c r="S39" s="119"/>
      <c r="T39" s="119"/>
      <c r="U39" s="119"/>
      <c r="V39" s="119"/>
      <c r="W39" s="119"/>
      <c r="X39" s="119"/>
      <c r="Y39" s="119"/>
      <c r="Z39" s="119"/>
      <c r="AA39" s="119"/>
      <c r="AB39" s="119"/>
      <c r="AC39" s="119"/>
      <c r="AD39" s="119"/>
      <c r="AE39" s="119"/>
      <c r="AF39" s="119">
        <v>1.0</v>
      </c>
      <c r="AG39" s="119"/>
      <c r="AH39" s="119"/>
      <c r="AI39" s="119"/>
      <c r="AJ39" s="119"/>
      <c r="AK39" s="119"/>
      <c r="AL39" s="119"/>
      <c r="AM39" s="119"/>
      <c r="AN39" s="119"/>
      <c r="AO39" s="119"/>
      <c r="AP39" s="119"/>
      <c r="AQ39" s="119"/>
      <c r="AR39" s="119"/>
      <c r="AS39" s="119"/>
      <c r="AT39" s="119"/>
    </row>
    <row r="40" ht="21.75" customHeight="1">
      <c r="A40" s="135"/>
      <c r="B40" s="147"/>
      <c r="C40" s="132"/>
      <c r="D40" s="132"/>
      <c r="E40" s="132"/>
      <c r="F40" s="132"/>
      <c r="G40" s="132"/>
      <c r="H40" s="132"/>
      <c r="I40" s="132"/>
      <c r="J40" s="132"/>
      <c r="K40" s="132"/>
      <c r="L40" s="132"/>
      <c r="M40" s="132"/>
      <c r="N40" s="132"/>
      <c r="O40" s="132"/>
      <c r="P40" s="119"/>
      <c r="Q40" s="119"/>
      <c r="R40" s="119"/>
      <c r="S40" s="119"/>
      <c r="T40" s="119"/>
      <c r="U40" s="119"/>
      <c r="V40" s="119"/>
      <c r="W40" s="119"/>
      <c r="X40" s="119"/>
      <c r="Y40" s="119"/>
      <c r="Z40" s="119"/>
      <c r="AA40" s="119"/>
      <c r="AB40" s="119"/>
      <c r="AC40" s="119"/>
      <c r="AD40" s="119"/>
      <c r="AE40" s="119"/>
      <c r="AF40" s="119">
        <v>1.0</v>
      </c>
      <c r="AG40" s="119"/>
      <c r="AH40" s="119"/>
      <c r="AI40" s="119"/>
      <c r="AJ40" s="119"/>
      <c r="AK40" s="119"/>
      <c r="AL40" s="119"/>
      <c r="AM40" s="119"/>
      <c r="AN40" s="119"/>
      <c r="AO40" s="119"/>
      <c r="AP40" s="119"/>
      <c r="AQ40" s="119"/>
      <c r="AR40" s="119"/>
      <c r="AS40" s="119"/>
      <c r="AT40" s="119"/>
    </row>
    <row r="41" ht="21.75" customHeight="1">
      <c r="A41" s="150" t="s">
        <v>312</v>
      </c>
      <c r="B41" s="151"/>
      <c r="C41" s="132"/>
      <c r="D41" s="132"/>
      <c r="E41" s="132"/>
      <c r="F41" s="132"/>
      <c r="G41" s="132"/>
      <c r="H41" s="132"/>
      <c r="I41" s="132"/>
      <c r="J41" s="132"/>
      <c r="K41" s="132"/>
      <c r="L41" s="132"/>
      <c r="M41" s="132"/>
      <c r="N41" s="132"/>
      <c r="O41" s="132"/>
      <c r="P41" s="119"/>
      <c r="Q41" s="119"/>
      <c r="R41" s="119"/>
      <c r="S41" s="119"/>
      <c r="T41" s="119"/>
      <c r="U41" s="119"/>
      <c r="V41" s="119"/>
      <c r="W41" s="119"/>
      <c r="X41" s="119"/>
      <c r="Y41" s="119"/>
      <c r="Z41" s="119"/>
      <c r="AA41" s="119"/>
      <c r="AB41" s="119"/>
      <c r="AC41" s="119"/>
      <c r="AD41" s="119"/>
      <c r="AE41" s="119"/>
      <c r="AF41" s="119">
        <v>1.0</v>
      </c>
      <c r="AG41" s="119"/>
      <c r="AH41" s="119"/>
      <c r="AI41" s="119"/>
      <c r="AJ41" s="119"/>
      <c r="AK41" s="119"/>
      <c r="AL41" s="119"/>
      <c r="AM41" s="119"/>
      <c r="AN41" s="119"/>
      <c r="AO41" s="119"/>
      <c r="AP41" s="119"/>
      <c r="AQ41" s="119"/>
      <c r="AR41" s="119"/>
      <c r="AS41" s="119"/>
      <c r="AT41" s="119"/>
    </row>
    <row r="42" ht="21.75" customHeight="1">
      <c r="A42" s="135">
        <v>7058.0</v>
      </c>
      <c r="B42" s="147" t="str">
        <f>IF(ISTEXT(VLOOKUP(A42,'Chart of Accounts'!$B$5:$C$61,2,FALSE)),VLOOKUP(A42,'Chart of Accounts'!$B$5:$C$61,2,FALSE),"")</f>
        <v>Lodging Expense</v>
      </c>
      <c r="C42" s="145"/>
      <c r="D42" s="145"/>
      <c r="E42" s="145"/>
      <c r="F42" s="145"/>
      <c r="G42" s="145"/>
      <c r="H42" s="145"/>
      <c r="I42" s="145"/>
      <c r="J42" s="145"/>
      <c r="K42" s="145"/>
      <c r="L42" s="145"/>
      <c r="M42" s="145"/>
      <c r="N42" s="145"/>
      <c r="O42" s="132">
        <f>SUM(C42:N42)</f>
        <v>0</v>
      </c>
      <c r="P42" s="119"/>
      <c r="Q42" s="119"/>
      <c r="R42" s="119"/>
      <c r="S42" s="119"/>
      <c r="T42" s="119"/>
      <c r="U42" s="119"/>
      <c r="V42" s="119"/>
      <c r="W42" s="119"/>
      <c r="X42" s="119"/>
      <c r="Y42" s="119"/>
      <c r="Z42" s="119"/>
      <c r="AA42" s="119" t="s">
        <v>143</v>
      </c>
      <c r="AB42" s="119" t="str">
        <f>IF(A42="","",A42&amp;"-000000")</f>
        <v>7058-000000</v>
      </c>
      <c r="AC42" s="119">
        <v>978.0</v>
      </c>
      <c r="AD42" s="119" t="str">
        <f>IF(LEN($O$1)=3,$O$1,IF(LEN($O$1)=2,0&amp;$O$1,IF(LEN($O$1)=1,0&amp;0&amp;$O$1,"ERROR")))</f>
        <v>006</v>
      </c>
      <c r="AE42" s="119"/>
      <c r="AF42" s="119">
        <v>1.0</v>
      </c>
      <c r="AG42" s="119">
        <v>110.0</v>
      </c>
      <c r="AH42" s="119" t="str">
        <f>Summary!$B$2</f>
        <v>USD</v>
      </c>
      <c r="AI42" s="119">
        <f t="shared" ref="AI42:AT42" si="17">IF(C42="",0,C42)</f>
        <v>0</v>
      </c>
      <c r="AJ42" s="119">
        <f t="shared" si="17"/>
        <v>0</v>
      </c>
      <c r="AK42" s="119">
        <f t="shared" si="17"/>
        <v>0</v>
      </c>
      <c r="AL42" s="119">
        <f t="shared" si="17"/>
        <v>0</v>
      </c>
      <c r="AM42" s="119">
        <f t="shared" si="17"/>
        <v>0</v>
      </c>
      <c r="AN42" s="119">
        <f t="shared" si="17"/>
        <v>0</v>
      </c>
      <c r="AO42" s="119">
        <f t="shared" si="17"/>
        <v>0</v>
      </c>
      <c r="AP42" s="119">
        <f t="shared" si="17"/>
        <v>0</v>
      </c>
      <c r="AQ42" s="119">
        <f t="shared" si="17"/>
        <v>0</v>
      </c>
      <c r="AR42" s="119">
        <f t="shared" si="17"/>
        <v>0</v>
      </c>
      <c r="AS42" s="119">
        <f t="shared" si="17"/>
        <v>0</v>
      </c>
      <c r="AT42" s="119">
        <f t="shared" si="17"/>
        <v>0</v>
      </c>
    </row>
    <row r="43" ht="21.75" customHeight="1">
      <c r="A43" s="150" t="s">
        <v>333</v>
      </c>
      <c r="B43" s="147"/>
      <c r="C43" s="154">
        <f t="shared" ref="C43:O43" si="18">SUM(C42)</f>
        <v>0</v>
      </c>
      <c r="D43" s="154">
        <f t="shared" si="18"/>
        <v>0</v>
      </c>
      <c r="E43" s="154">
        <f t="shared" si="18"/>
        <v>0</v>
      </c>
      <c r="F43" s="154">
        <f t="shared" si="18"/>
        <v>0</v>
      </c>
      <c r="G43" s="154">
        <f t="shared" si="18"/>
        <v>0</v>
      </c>
      <c r="H43" s="154">
        <f t="shared" si="18"/>
        <v>0</v>
      </c>
      <c r="I43" s="154">
        <f t="shared" si="18"/>
        <v>0</v>
      </c>
      <c r="J43" s="154">
        <f t="shared" si="18"/>
        <v>0</v>
      </c>
      <c r="K43" s="154">
        <f t="shared" si="18"/>
        <v>0</v>
      </c>
      <c r="L43" s="154">
        <f t="shared" si="18"/>
        <v>0</v>
      </c>
      <c r="M43" s="154">
        <f t="shared" si="18"/>
        <v>0</v>
      </c>
      <c r="N43" s="154">
        <f t="shared" si="18"/>
        <v>0</v>
      </c>
      <c r="O43" s="154">
        <f t="shared" si="18"/>
        <v>0</v>
      </c>
      <c r="P43" s="119"/>
      <c r="Q43" s="119"/>
      <c r="R43" s="119"/>
      <c r="S43" s="119"/>
      <c r="T43" s="119"/>
      <c r="U43" s="119"/>
      <c r="V43" s="119"/>
      <c r="W43" s="119"/>
      <c r="X43" s="119"/>
      <c r="Y43" s="119"/>
      <c r="Z43" s="119"/>
      <c r="AA43" s="119"/>
      <c r="AB43" s="119"/>
      <c r="AC43" s="119"/>
      <c r="AD43" s="119"/>
      <c r="AE43" s="119"/>
      <c r="AF43" s="119">
        <v>1.0</v>
      </c>
      <c r="AG43" s="119"/>
      <c r="AH43" s="119"/>
      <c r="AI43" s="119"/>
      <c r="AJ43" s="119"/>
      <c r="AK43" s="119"/>
      <c r="AL43" s="119"/>
      <c r="AM43" s="119"/>
      <c r="AN43" s="119"/>
      <c r="AO43" s="119"/>
      <c r="AP43" s="119"/>
      <c r="AQ43" s="119"/>
      <c r="AR43" s="119"/>
      <c r="AS43" s="119"/>
      <c r="AT43" s="119"/>
    </row>
    <row r="44" ht="21.75" customHeight="1">
      <c r="A44" s="135"/>
      <c r="B44" s="147"/>
      <c r="C44" s="132"/>
      <c r="D44" s="132"/>
      <c r="E44" s="132"/>
      <c r="F44" s="132"/>
      <c r="G44" s="132"/>
      <c r="H44" s="132"/>
      <c r="I44" s="132"/>
      <c r="J44" s="132"/>
      <c r="K44" s="132"/>
      <c r="L44" s="132"/>
      <c r="M44" s="132"/>
      <c r="N44" s="132"/>
      <c r="O44" s="132"/>
      <c r="P44" s="119"/>
      <c r="Q44" s="119"/>
      <c r="R44" s="119"/>
      <c r="S44" s="119"/>
      <c r="T44" s="119"/>
      <c r="U44" s="119"/>
      <c r="V44" s="119"/>
      <c r="W44" s="119"/>
      <c r="X44" s="119"/>
      <c r="Y44" s="119"/>
      <c r="Z44" s="119"/>
      <c r="AA44" s="119"/>
      <c r="AB44" s="119"/>
      <c r="AC44" s="119"/>
      <c r="AD44" s="119"/>
      <c r="AE44" s="119"/>
      <c r="AF44" s="119">
        <v>1.0</v>
      </c>
      <c r="AG44" s="119"/>
      <c r="AH44" s="119"/>
      <c r="AI44" s="119"/>
      <c r="AJ44" s="119"/>
      <c r="AK44" s="119"/>
      <c r="AL44" s="119"/>
      <c r="AM44" s="119"/>
      <c r="AN44" s="119"/>
      <c r="AO44" s="119"/>
      <c r="AP44" s="119"/>
      <c r="AQ44" s="119"/>
      <c r="AR44" s="119"/>
      <c r="AS44" s="119"/>
      <c r="AT44" s="119"/>
    </row>
    <row r="45" ht="21.75" customHeight="1">
      <c r="A45" s="150" t="s">
        <v>314</v>
      </c>
      <c r="B45" s="151"/>
      <c r="C45" s="132"/>
      <c r="D45" s="132"/>
      <c r="E45" s="132"/>
      <c r="F45" s="132"/>
      <c r="G45" s="132"/>
      <c r="H45" s="132"/>
      <c r="I45" s="132"/>
      <c r="J45" s="132"/>
      <c r="K45" s="132"/>
      <c r="L45" s="132"/>
      <c r="M45" s="132"/>
      <c r="N45" s="132"/>
      <c r="O45" s="132"/>
      <c r="P45" s="119"/>
      <c r="Q45" s="119"/>
      <c r="R45" s="119"/>
      <c r="S45" s="119"/>
      <c r="T45" s="119"/>
      <c r="U45" s="119"/>
      <c r="V45" s="119"/>
      <c r="W45" s="119"/>
      <c r="X45" s="119"/>
      <c r="Y45" s="119"/>
      <c r="Z45" s="119"/>
      <c r="AA45" s="119"/>
      <c r="AB45" s="119"/>
      <c r="AC45" s="119"/>
      <c r="AD45" s="119"/>
      <c r="AE45" s="119"/>
      <c r="AF45" s="119">
        <v>1.0</v>
      </c>
      <c r="AG45" s="119"/>
      <c r="AH45" s="119"/>
      <c r="AI45" s="119"/>
      <c r="AJ45" s="119"/>
      <c r="AK45" s="119"/>
      <c r="AL45" s="119"/>
      <c r="AM45" s="119"/>
      <c r="AN45" s="119"/>
      <c r="AO45" s="119"/>
      <c r="AP45" s="119"/>
      <c r="AQ45" s="119"/>
      <c r="AR45" s="119"/>
      <c r="AS45" s="119"/>
      <c r="AT45" s="119"/>
    </row>
    <row r="46" ht="21.75" customHeight="1">
      <c r="A46" s="135">
        <v>7058.0</v>
      </c>
      <c r="B46" s="147" t="str">
        <f>IF(ISTEXT(VLOOKUP(A46,'Chart of Accounts'!$B$5:$C$61,2,FALSE)),VLOOKUP(A46,'Chart of Accounts'!$B$5:$C$61,2,FALSE),"")</f>
        <v>Lodging Expense</v>
      </c>
      <c r="C46" s="145"/>
      <c r="D46" s="145"/>
      <c r="E46" s="145"/>
      <c r="F46" s="145"/>
      <c r="G46" s="145"/>
      <c r="H46" s="145"/>
      <c r="I46" s="145"/>
      <c r="J46" s="145"/>
      <c r="K46" s="145"/>
      <c r="L46" s="145"/>
      <c r="M46" s="145"/>
      <c r="N46" s="145"/>
      <c r="O46" s="132">
        <f>SUM(C46:N46)</f>
        <v>0</v>
      </c>
      <c r="P46" s="119"/>
      <c r="Q46" s="119"/>
      <c r="R46" s="119"/>
      <c r="S46" s="119"/>
      <c r="T46" s="119"/>
      <c r="U46" s="119"/>
      <c r="V46" s="119"/>
      <c r="W46" s="119"/>
      <c r="X46" s="119"/>
      <c r="Y46" s="119"/>
      <c r="Z46" s="119"/>
      <c r="AA46" s="119" t="s">
        <v>143</v>
      </c>
      <c r="AB46" s="119" t="str">
        <f>IF(A46="","",A46&amp;"-000000")</f>
        <v>7058-000000</v>
      </c>
      <c r="AC46" s="119">
        <v>979.0</v>
      </c>
      <c r="AD46" s="119" t="str">
        <f>IF(LEN($O$1)=3,$O$1,IF(LEN($O$1)=2,0&amp;$O$1,IF(LEN($O$1)=1,0&amp;0&amp;$O$1,"ERROR")))</f>
        <v>006</v>
      </c>
      <c r="AE46" s="119"/>
      <c r="AF46" s="119">
        <v>1.0</v>
      </c>
      <c r="AG46" s="119">
        <v>110.0</v>
      </c>
      <c r="AH46" s="119" t="str">
        <f>Summary!$B$2</f>
        <v>USD</v>
      </c>
      <c r="AI46" s="119">
        <f t="shared" ref="AI46:AT46" si="19">IF(C46="",0,C46)</f>
        <v>0</v>
      </c>
      <c r="AJ46" s="119">
        <f t="shared" si="19"/>
        <v>0</v>
      </c>
      <c r="AK46" s="119">
        <f t="shared" si="19"/>
        <v>0</v>
      </c>
      <c r="AL46" s="119">
        <f t="shared" si="19"/>
        <v>0</v>
      </c>
      <c r="AM46" s="119">
        <f t="shared" si="19"/>
        <v>0</v>
      </c>
      <c r="AN46" s="119">
        <f t="shared" si="19"/>
        <v>0</v>
      </c>
      <c r="AO46" s="119">
        <f t="shared" si="19"/>
        <v>0</v>
      </c>
      <c r="AP46" s="119">
        <f t="shared" si="19"/>
        <v>0</v>
      </c>
      <c r="AQ46" s="119">
        <f t="shared" si="19"/>
        <v>0</v>
      </c>
      <c r="AR46" s="119">
        <f t="shared" si="19"/>
        <v>0</v>
      </c>
      <c r="AS46" s="119">
        <f t="shared" si="19"/>
        <v>0</v>
      </c>
      <c r="AT46" s="119">
        <f t="shared" si="19"/>
        <v>0</v>
      </c>
    </row>
    <row r="47" ht="21.75" customHeight="1">
      <c r="A47" s="150" t="s">
        <v>315</v>
      </c>
      <c r="B47" s="147"/>
      <c r="C47" s="154">
        <f t="shared" ref="C47:O47" si="20">SUM(C46)</f>
        <v>0</v>
      </c>
      <c r="D47" s="154">
        <f t="shared" si="20"/>
        <v>0</v>
      </c>
      <c r="E47" s="154">
        <f t="shared" si="20"/>
        <v>0</v>
      </c>
      <c r="F47" s="154">
        <f t="shared" si="20"/>
        <v>0</v>
      </c>
      <c r="G47" s="154">
        <f t="shared" si="20"/>
        <v>0</v>
      </c>
      <c r="H47" s="154">
        <f t="shared" si="20"/>
        <v>0</v>
      </c>
      <c r="I47" s="154">
        <f t="shared" si="20"/>
        <v>0</v>
      </c>
      <c r="J47" s="154">
        <f t="shared" si="20"/>
        <v>0</v>
      </c>
      <c r="K47" s="154">
        <f t="shared" si="20"/>
        <v>0</v>
      </c>
      <c r="L47" s="154">
        <f t="shared" si="20"/>
        <v>0</v>
      </c>
      <c r="M47" s="154">
        <f t="shared" si="20"/>
        <v>0</v>
      </c>
      <c r="N47" s="154">
        <f t="shared" si="20"/>
        <v>0</v>
      </c>
      <c r="O47" s="154">
        <f t="shared" si="20"/>
        <v>0</v>
      </c>
      <c r="P47" s="119"/>
      <c r="Q47" s="119"/>
      <c r="R47" s="119"/>
      <c r="S47" s="119"/>
      <c r="T47" s="119"/>
      <c r="U47" s="119"/>
      <c r="V47" s="119"/>
      <c r="W47" s="119"/>
      <c r="X47" s="119"/>
      <c r="Y47" s="119"/>
      <c r="Z47" s="119"/>
      <c r="AA47" s="119"/>
      <c r="AB47" s="119"/>
      <c r="AC47" s="119"/>
      <c r="AD47" s="119"/>
      <c r="AE47" s="119"/>
      <c r="AF47" s="119">
        <v>1.0</v>
      </c>
      <c r="AG47" s="119"/>
      <c r="AH47" s="119"/>
      <c r="AI47" s="119"/>
      <c r="AJ47" s="119"/>
      <c r="AK47" s="119"/>
      <c r="AL47" s="119"/>
      <c r="AM47" s="119"/>
      <c r="AN47" s="119"/>
      <c r="AO47" s="119"/>
      <c r="AP47" s="119"/>
      <c r="AQ47" s="119"/>
      <c r="AR47" s="119"/>
      <c r="AS47" s="119"/>
      <c r="AT47" s="119"/>
    </row>
    <row r="48" ht="21.75" customHeight="1">
      <c r="A48" s="135"/>
      <c r="B48" s="147"/>
      <c r="C48" s="132"/>
      <c r="D48" s="132"/>
      <c r="E48" s="132"/>
      <c r="F48" s="132"/>
      <c r="G48" s="132"/>
      <c r="H48" s="132"/>
      <c r="I48" s="132"/>
      <c r="J48" s="132"/>
      <c r="K48" s="132"/>
      <c r="L48" s="132"/>
      <c r="M48" s="132"/>
      <c r="N48" s="132"/>
      <c r="O48" s="132"/>
      <c r="P48" s="119"/>
      <c r="Q48" s="119"/>
      <c r="R48" s="119"/>
      <c r="S48" s="119"/>
      <c r="T48" s="119"/>
      <c r="U48" s="119"/>
      <c r="V48" s="119"/>
      <c r="W48" s="119"/>
      <c r="X48" s="119"/>
      <c r="Y48" s="119"/>
      <c r="Z48" s="119"/>
      <c r="AA48" s="119"/>
      <c r="AB48" s="119"/>
      <c r="AC48" s="119"/>
      <c r="AD48" s="119"/>
      <c r="AE48" s="119"/>
      <c r="AF48" s="119">
        <v>1.0</v>
      </c>
      <c r="AG48" s="119"/>
      <c r="AH48" s="119"/>
      <c r="AI48" s="119"/>
      <c r="AJ48" s="119"/>
      <c r="AK48" s="119"/>
      <c r="AL48" s="119"/>
      <c r="AM48" s="119"/>
      <c r="AN48" s="119"/>
      <c r="AO48" s="119"/>
      <c r="AP48" s="119"/>
      <c r="AQ48" s="119"/>
      <c r="AR48" s="119"/>
      <c r="AS48" s="119"/>
      <c r="AT48" s="119"/>
    </row>
    <row r="49" ht="21.75" customHeight="1">
      <c r="A49" s="150" t="s">
        <v>316</v>
      </c>
      <c r="B49" s="151"/>
      <c r="C49" s="132"/>
      <c r="D49" s="132"/>
      <c r="E49" s="132"/>
      <c r="F49" s="132"/>
      <c r="G49" s="132"/>
      <c r="H49" s="132"/>
      <c r="I49" s="132"/>
      <c r="J49" s="132"/>
      <c r="K49" s="132"/>
      <c r="L49" s="132"/>
      <c r="M49" s="132"/>
      <c r="N49" s="132"/>
      <c r="O49" s="132"/>
      <c r="P49" s="119"/>
      <c r="Q49" s="119"/>
      <c r="R49" s="119"/>
      <c r="S49" s="119"/>
      <c r="T49" s="119"/>
      <c r="U49" s="119"/>
      <c r="V49" s="119"/>
      <c r="W49" s="119"/>
      <c r="X49" s="119"/>
      <c r="Y49" s="119"/>
      <c r="Z49" s="119"/>
      <c r="AA49" s="119"/>
      <c r="AB49" s="119"/>
      <c r="AC49" s="119"/>
      <c r="AD49" s="119"/>
      <c r="AE49" s="119"/>
      <c r="AF49" s="119">
        <v>1.0</v>
      </c>
      <c r="AG49" s="119"/>
      <c r="AH49" s="119"/>
      <c r="AI49" s="119"/>
      <c r="AJ49" s="119"/>
      <c r="AK49" s="119"/>
      <c r="AL49" s="119"/>
      <c r="AM49" s="119"/>
      <c r="AN49" s="119"/>
      <c r="AO49" s="119"/>
      <c r="AP49" s="119"/>
      <c r="AQ49" s="119"/>
      <c r="AR49" s="119"/>
      <c r="AS49" s="119"/>
      <c r="AT49" s="119"/>
    </row>
    <row r="50" ht="21.75" customHeight="1">
      <c r="A50" s="135">
        <v>7058.0</v>
      </c>
      <c r="B50" s="147" t="str">
        <f>IF(ISTEXT(VLOOKUP(A50,'Chart of Accounts'!$B$5:$C$61,2,FALSE)),VLOOKUP(A50,'Chart of Accounts'!$B$5:$C$61,2,FALSE),"")</f>
        <v>Lodging Expense</v>
      </c>
      <c r="C50" s="145"/>
      <c r="D50" s="145"/>
      <c r="E50" s="145"/>
      <c r="F50" s="145"/>
      <c r="G50" s="145"/>
      <c r="H50" s="145"/>
      <c r="I50" s="145"/>
      <c r="J50" s="145"/>
      <c r="K50" s="145"/>
      <c r="L50" s="145"/>
      <c r="M50" s="145"/>
      <c r="N50" s="145"/>
      <c r="O50" s="132">
        <f>SUM(C50:N50)</f>
        <v>0</v>
      </c>
      <c r="P50" s="119"/>
      <c r="Q50" s="119"/>
      <c r="R50" s="119"/>
      <c r="S50" s="119"/>
      <c r="T50" s="119"/>
      <c r="U50" s="119"/>
      <c r="V50" s="119"/>
      <c r="W50" s="119"/>
      <c r="X50" s="119"/>
      <c r="Y50" s="119"/>
      <c r="Z50" s="119"/>
      <c r="AA50" s="119" t="s">
        <v>143</v>
      </c>
      <c r="AB50" s="119" t="str">
        <f>IF(A50="","",A50&amp;"-000000")</f>
        <v>7058-000000</v>
      </c>
      <c r="AC50" s="119">
        <v>980.0</v>
      </c>
      <c r="AD50" s="119" t="str">
        <f>IF(LEN($O$1)=3,$O$1,IF(LEN($O$1)=2,0&amp;$O$1,IF(LEN($O$1)=1,0&amp;0&amp;$O$1,"ERROR")))</f>
        <v>006</v>
      </c>
      <c r="AE50" s="119"/>
      <c r="AF50" s="119">
        <v>1.0</v>
      </c>
      <c r="AG50" s="119">
        <v>110.0</v>
      </c>
      <c r="AH50" s="119" t="str">
        <f>Summary!$B$2</f>
        <v>USD</v>
      </c>
      <c r="AI50" s="119">
        <f t="shared" ref="AI50:AT50" si="21">IF(C50="",0,C50)</f>
        <v>0</v>
      </c>
      <c r="AJ50" s="119">
        <f t="shared" si="21"/>
        <v>0</v>
      </c>
      <c r="AK50" s="119">
        <f t="shared" si="21"/>
        <v>0</v>
      </c>
      <c r="AL50" s="119">
        <f t="shared" si="21"/>
        <v>0</v>
      </c>
      <c r="AM50" s="119">
        <f t="shared" si="21"/>
        <v>0</v>
      </c>
      <c r="AN50" s="119">
        <f t="shared" si="21"/>
        <v>0</v>
      </c>
      <c r="AO50" s="119">
        <f t="shared" si="21"/>
        <v>0</v>
      </c>
      <c r="AP50" s="119">
        <f t="shared" si="21"/>
        <v>0</v>
      </c>
      <c r="AQ50" s="119">
        <f t="shared" si="21"/>
        <v>0</v>
      </c>
      <c r="AR50" s="119">
        <f t="shared" si="21"/>
        <v>0</v>
      </c>
      <c r="AS50" s="119">
        <f t="shared" si="21"/>
        <v>0</v>
      </c>
      <c r="AT50" s="119">
        <f t="shared" si="21"/>
        <v>0</v>
      </c>
    </row>
    <row r="51" ht="21.75" customHeight="1">
      <c r="A51" s="150" t="s">
        <v>334</v>
      </c>
      <c r="B51" s="147"/>
      <c r="C51" s="154">
        <f t="shared" ref="C51:O51" si="22">SUM(C50)</f>
        <v>0</v>
      </c>
      <c r="D51" s="154">
        <f t="shared" si="22"/>
        <v>0</v>
      </c>
      <c r="E51" s="154">
        <f t="shared" si="22"/>
        <v>0</v>
      </c>
      <c r="F51" s="154">
        <f t="shared" si="22"/>
        <v>0</v>
      </c>
      <c r="G51" s="154">
        <f t="shared" si="22"/>
        <v>0</v>
      </c>
      <c r="H51" s="154">
        <f t="shared" si="22"/>
        <v>0</v>
      </c>
      <c r="I51" s="154">
        <f t="shared" si="22"/>
        <v>0</v>
      </c>
      <c r="J51" s="154">
        <f t="shared" si="22"/>
        <v>0</v>
      </c>
      <c r="K51" s="154">
        <f t="shared" si="22"/>
        <v>0</v>
      </c>
      <c r="L51" s="154">
        <f t="shared" si="22"/>
        <v>0</v>
      </c>
      <c r="M51" s="154">
        <f t="shared" si="22"/>
        <v>0</v>
      </c>
      <c r="N51" s="154">
        <f t="shared" si="22"/>
        <v>0</v>
      </c>
      <c r="O51" s="154">
        <f t="shared" si="22"/>
        <v>0</v>
      </c>
      <c r="P51" s="119"/>
      <c r="Q51" s="119"/>
      <c r="R51" s="119"/>
      <c r="S51" s="119"/>
      <c r="T51" s="119"/>
      <c r="U51" s="119"/>
      <c r="V51" s="119"/>
      <c r="W51" s="119"/>
      <c r="X51" s="119"/>
      <c r="Y51" s="119"/>
      <c r="Z51" s="119"/>
      <c r="AA51" s="119"/>
      <c r="AB51" s="119"/>
      <c r="AC51" s="119"/>
      <c r="AD51" s="119"/>
      <c r="AE51" s="119"/>
      <c r="AF51" s="119">
        <v>1.0</v>
      </c>
      <c r="AG51" s="119"/>
      <c r="AH51" s="119"/>
      <c r="AI51" s="119"/>
      <c r="AJ51" s="119"/>
      <c r="AK51" s="119"/>
      <c r="AL51" s="119"/>
      <c r="AM51" s="119"/>
      <c r="AN51" s="119"/>
      <c r="AO51" s="119"/>
      <c r="AP51" s="119"/>
      <c r="AQ51" s="119"/>
      <c r="AR51" s="119"/>
      <c r="AS51" s="119"/>
      <c r="AT51" s="119"/>
    </row>
    <row r="52" ht="21.75" customHeight="1">
      <c r="A52" s="135"/>
      <c r="B52" s="147"/>
      <c r="C52" s="132"/>
      <c r="D52" s="132"/>
      <c r="E52" s="132"/>
      <c r="F52" s="132"/>
      <c r="G52" s="132"/>
      <c r="H52" s="132"/>
      <c r="I52" s="132"/>
      <c r="J52" s="132"/>
      <c r="K52" s="132"/>
      <c r="L52" s="132"/>
      <c r="M52" s="132"/>
      <c r="N52" s="132"/>
      <c r="O52" s="132"/>
      <c r="P52" s="119"/>
      <c r="Q52" s="119"/>
      <c r="R52" s="119"/>
      <c r="S52" s="119"/>
      <c r="T52" s="119"/>
      <c r="U52" s="119"/>
      <c r="V52" s="119"/>
      <c r="W52" s="119"/>
      <c r="X52" s="119"/>
      <c r="Y52" s="119"/>
      <c r="Z52" s="119"/>
      <c r="AA52" s="119"/>
      <c r="AB52" s="119"/>
      <c r="AC52" s="119"/>
      <c r="AD52" s="119"/>
      <c r="AE52" s="119"/>
      <c r="AF52" s="119">
        <v>1.0</v>
      </c>
      <c r="AG52" s="119"/>
      <c r="AH52" s="119"/>
      <c r="AI52" s="119"/>
      <c r="AJ52" s="119"/>
      <c r="AK52" s="119"/>
      <c r="AL52" s="119"/>
      <c r="AM52" s="119"/>
      <c r="AN52" s="119"/>
      <c r="AO52" s="119"/>
      <c r="AP52" s="119"/>
      <c r="AQ52" s="119"/>
      <c r="AR52" s="119"/>
      <c r="AS52" s="119"/>
      <c r="AT52" s="119"/>
    </row>
    <row r="53" ht="21.75" customHeight="1">
      <c r="A53" s="150" t="s">
        <v>318</v>
      </c>
      <c r="B53" s="151"/>
      <c r="C53" s="132"/>
      <c r="D53" s="132"/>
      <c r="E53" s="132"/>
      <c r="F53" s="132"/>
      <c r="G53" s="132"/>
      <c r="H53" s="132"/>
      <c r="I53" s="132"/>
      <c r="J53" s="132"/>
      <c r="K53" s="132"/>
      <c r="L53" s="132"/>
      <c r="M53" s="132"/>
      <c r="N53" s="132"/>
      <c r="O53" s="132"/>
      <c r="P53" s="119"/>
      <c r="Q53" s="119"/>
      <c r="R53" s="119"/>
      <c r="S53" s="119"/>
      <c r="T53" s="119"/>
      <c r="U53" s="119"/>
      <c r="V53" s="119"/>
      <c r="W53" s="119"/>
      <c r="X53" s="119"/>
      <c r="Y53" s="119"/>
      <c r="Z53" s="119"/>
      <c r="AA53" s="119"/>
      <c r="AB53" s="119"/>
      <c r="AC53" s="119"/>
      <c r="AD53" s="119"/>
      <c r="AE53" s="119"/>
      <c r="AF53" s="119">
        <v>1.0</v>
      </c>
      <c r="AG53" s="119"/>
      <c r="AH53" s="119"/>
      <c r="AI53" s="119"/>
      <c r="AJ53" s="119"/>
      <c r="AK53" s="119"/>
      <c r="AL53" s="119"/>
      <c r="AM53" s="119"/>
      <c r="AN53" s="119"/>
      <c r="AO53" s="119"/>
      <c r="AP53" s="119"/>
      <c r="AQ53" s="119"/>
      <c r="AR53" s="119"/>
      <c r="AS53" s="119"/>
      <c r="AT53" s="119"/>
    </row>
    <row r="54" ht="21.75" customHeight="1">
      <c r="A54" s="135">
        <v>7058.0</v>
      </c>
      <c r="B54" s="147" t="str">
        <f>IF(ISTEXT(VLOOKUP(A54,'Chart of Accounts'!$B$5:$C$61,2,FALSE)),VLOOKUP(A54,'Chart of Accounts'!$B$5:$C$61,2,FALSE),"")</f>
        <v>Lodging Expense</v>
      </c>
      <c r="C54" s="145"/>
      <c r="D54" s="145"/>
      <c r="E54" s="145"/>
      <c r="F54" s="145"/>
      <c r="G54" s="145"/>
      <c r="H54" s="145"/>
      <c r="I54" s="145"/>
      <c r="J54" s="145"/>
      <c r="K54" s="145"/>
      <c r="L54" s="145"/>
      <c r="M54" s="145"/>
      <c r="N54" s="145"/>
      <c r="O54" s="132">
        <f>SUM(C54:N54)</f>
        <v>0</v>
      </c>
      <c r="P54" s="119"/>
      <c r="Q54" s="119"/>
      <c r="R54" s="119"/>
      <c r="S54" s="119"/>
      <c r="T54" s="119"/>
      <c r="U54" s="119"/>
      <c r="V54" s="119"/>
      <c r="W54" s="119"/>
      <c r="X54" s="119"/>
      <c r="Y54" s="119"/>
      <c r="Z54" s="119"/>
      <c r="AA54" s="119" t="s">
        <v>143</v>
      </c>
      <c r="AB54" s="119" t="str">
        <f>IF(A54="","",A54&amp;"-000000")</f>
        <v>7058-000000</v>
      </c>
      <c r="AC54" s="119">
        <v>981.0</v>
      </c>
      <c r="AD54" s="119" t="str">
        <f>IF(LEN($O$1)=3,$O$1,IF(LEN($O$1)=2,0&amp;$O$1,IF(LEN($O$1)=1,0&amp;0&amp;$O$1,"ERROR")))</f>
        <v>006</v>
      </c>
      <c r="AE54" s="119"/>
      <c r="AF54" s="119">
        <v>1.0</v>
      </c>
      <c r="AG54" s="119">
        <v>110.0</v>
      </c>
      <c r="AH54" s="119" t="str">
        <f>Summary!$B$2</f>
        <v>USD</v>
      </c>
      <c r="AI54" s="119">
        <f t="shared" ref="AI54:AT54" si="23">IF(C54="",0,C54)</f>
        <v>0</v>
      </c>
      <c r="AJ54" s="119">
        <f t="shared" si="23"/>
        <v>0</v>
      </c>
      <c r="AK54" s="119">
        <f t="shared" si="23"/>
        <v>0</v>
      </c>
      <c r="AL54" s="119">
        <f t="shared" si="23"/>
        <v>0</v>
      </c>
      <c r="AM54" s="119">
        <f t="shared" si="23"/>
        <v>0</v>
      </c>
      <c r="AN54" s="119">
        <f t="shared" si="23"/>
        <v>0</v>
      </c>
      <c r="AO54" s="119">
        <f t="shared" si="23"/>
        <v>0</v>
      </c>
      <c r="AP54" s="119">
        <f t="shared" si="23"/>
        <v>0</v>
      </c>
      <c r="AQ54" s="119">
        <f t="shared" si="23"/>
        <v>0</v>
      </c>
      <c r="AR54" s="119">
        <f t="shared" si="23"/>
        <v>0</v>
      </c>
      <c r="AS54" s="119">
        <f t="shared" si="23"/>
        <v>0</v>
      </c>
      <c r="AT54" s="119">
        <f t="shared" si="23"/>
        <v>0</v>
      </c>
    </row>
    <row r="55" ht="21.75" customHeight="1">
      <c r="A55" s="150" t="s">
        <v>319</v>
      </c>
      <c r="B55" s="147"/>
      <c r="C55" s="154">
        <f t="shared" ref="C55:O55" si="24">SUM(C54)</f>
        <v>0</v>
      </c>
      <c r="D55" s="154">
        <f t="shared" si="24"/>
        <v>0</v>
      </c>
      <c r="E55" s="154">
        <f t="shared" si="24"/>
        <v>0</v>
      </c>
      <c r="F55" s="154">
        <f t="shared" si="24"/>
        <v>0</v>
      </c>
      <c r="G55" s="154">
        <f t="shared" si="24"/>
        <v>0</v>
      </c>
      <c r="H55" s="154">
        <f t="shared" si="24"/>
        <v>0</v>
      </c>
      <c r="I55" s="154">
        <f t="shared" si="24"/>
        <v>0</v>
      </c>
      <c r="J55" s="154">
        <f t="shared" si="24"/>
        <v>0</v>
      </c>
      <c r="K55" s="154">
        <f t="shared" si="24"/>
        <v>0</v>
      </c>
      <c r="L55" s="154">
        <f t="shared" si="24"/>
        <v>0</v>
      </c>
      <c r="M55" s="154">
        <f t="shared" si="24"/>
        <v>0</v>
      </c>
      <c r="N55" s="154">
        <f t="shared" si="24"/>
        <v>0</v>
      </c>
      <c r="O55" s="154">
        <f t="shared" si="24"/>
        <v>0</v>
      </c>
      <c r="P55" s="119"/>
      <c r="Q55" s="119"/>
      <c r="R55" s="119"/>
      <c r="S55" s="119"/>
      <c r="T55" s="119"/>
      <c r="U55" s="119"/>
      <c r="V55" s="119"/>
      <c r="W55" s="119"/>
      <c r="X55" s="119"/>
      <c r="Y55" s="119"/>
      <c r="Z55" s="119"/>
      <c r="AA55" s="119"/>
      <c r="AB55" s="119"/>
      <c r="AC55" s="119"/>
      <c r="AD55" s="119"/>
      <c r="AE55" s="119"/>
      <c r="AF55" s="119">
        <v>1.0</v>
      </c>
      <c r="AG55" s="119"/>
      <c r="AH55" s="119"/>
      <c r="AI55" s="119"/>
      <c r="AJ55" s="119"/>
      <c r="AK55" s="119"/>
      <c r="AL55" s="119"/>
      <c r="AM55" s="119"/>
      <c r="AN55" s="119"/>
      <c r="AO55" s="119"/>
      <c r="AP55" s="119"/>
      <c r="AQ55" s="119"/>
      <c r="AR55" s="119"/>
      <c r="AS55" s="119"/>
      <c r="AT55" s="119"/>
    </row>
    <row r="56" ht="21.75" customHeight="1">
      <c r="A56" s="119"/>
      <c r="B56" s="177"/>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v>1.0</v>
      </c>
      <c r="AG56" s="119"/>
      <c r="AH56" s="119"/>
      <c r="AI56" s="119"/>
      <c r="AJ56" s="119"/>
      <c r="AK56" s="119"/>
      <c r="AL56" s="119"/>
      <c r="AM56" s="119"/>
      <c r="AN56" s="119"/>
      <c r="AO56" s="119"/>
      <c r="AP56" s="119"/>
      <c r="AQ56" s="119"/>
      <c r="AR56" s="119"/>
      <c r="AS56" s="119"/>
      <c r="AT56" s="119"/>
    </row>
    <row r="57" ht="21.75" customHeight="1">
      <c r="A57" s="150" t="s">
        <v>320</v>
      </c>
      <c r="B57" s="151"/>
      <c r="C57" s="132"/>
      <c r="D57" s="132"/>
      <c r="E57" s="132"/>
      <c r="F57" s="132"/>
      <c r="G57" s="132"/>
      <c r="H57" s="132"/>
      <c r="I57" s="132"/>
      <c r="J57" s="132"/>
      <c r="K57" s="132"/>
      <c r="L57" s="132"/>
      <c r="M57" s="132"/>
      <c r="N57" s="132"/>
      <c r="O57" s="132"/>
      <c r="P57" s="119"/>
      <c r="Q57" s="119"/>
      <c r="R57" s="119"/>
      <c r="S57" s="119"/>
      <c r="T57" s="119"/>
      <c r="U57" s="119"/>
      <c r="V57" s="119"/>
      <c r="W57" s="119"/>
      <c r="X57" s="119"/>
      <c r="Y57" s="119"/>
      <c r="Z57" s="119"/>
      <c r="AA57" s="119"/>
      <c r="AB57" s="119"/>
      <c r="AC57" s="119"/>
      <c r="AD57" s="119"/>
      <c r="AE57" s="119"/>
      <c r="AF57" s="119">
        <v>1.0</v>
      </c>
      <c r="AG57" s="119"/>
      <c r="AH57" s="119"/>
      <c r="AI57" s="119"/>
      <c r="AJ57" s="119"/>
      <c r="AK57" s="119"/>
      <c r="AL57" s="119"/>
      <c r="AM57" s="119"/>
      <c r="AN57" s="119"/>
      <c r="AO57" s="119"/>
      <c r="AP57" s="119"/>
      <c r="AQ57" s="119"/>
      <c r="AR57" s="119"/>
      <c r="AS57" s="119"/>
      <c r="AT57" s="119"/>
    </row>
    <row r="58" ht="21.75" customHeight="1">
      <c r="A58" s="135">
        <v>7058.0</v>
      </c>
      <c r="B58" s="147" t="str">
        <f>IF(ISTEXT(VLOOKUP(A58,'Chart of Accounts'!$B$5:$C$61,2,FALSE)),VLOOKUP(A58,'Chart of Accounts'!$B$5:$C$61,2,FALSE),"")</f>
        <v>Lodging Expense</v>
      </c>
      <c r="C58" s="145"/>
      <c r="D58" s="145"/>
      <c r="E58" s="145"/>
      <c r="F58" s="145"/>
      <c r="G58" s="145"/>
      <c r="H58" s="145"/>
      <c r="I58" s="145"/>
      <c r="J58" s="145"/>
      <c r="K58" s="145"/>
      <c r="L58" s="145"/>
      <c r="M58" s="145"/>
      <c r="N58" s="145"/>
      <c r="O58" s="132">
        <f>SUM(C58:N58)</f>
        <v>0</v>
      </c>
      <c r="P58" s="119"/>
      <c r="Q58" s="119"/>
      <c r="R58" s="119"/>
      <c r="S58" s="119"/>
      <c r="T58" s="119"/>
      <c r="U58" s="119"/>
      <c r="V58" s="119"/>
      <c r="W58" s="119"/>
      <c r="X58" s="119"/>
      <c r="Y58" s="119"/>
      <c r="Z58" s="119"/>
      <c r="AA58" s="119" t="s">
        <v>143</v>
      </c>
      <c r="AB58" s="119" t="str">
        <f>IF(A58="","",A58&amp;"-000000")</f>
        <v>7058-000000</v>
      </c>
      <c r="AC58" s="119">
        <v>982.0</v>
      </c>
      <c r="AD58" s="119" t="str">
        <f>IF(LEN($O$1)=3,$O$1,IF(LEN($O$1)=2,0&amp;$O$1,IF(LEN($O$1)=1,0&amp;0&amp;$O$1,"ERROR")))</f>
        <v>006</v>
      </c>
      <c r="AE58" s="119"/>
      <c r="AF58" s="119">
        <v>1.0</v>
      </c>
      <c r="AG58" s="119">
        <v>110.0</v>
      </c>
      <c r="AH58" s="119" t="str">
        <f>Summary!$B$2</f>
        <v>USD</v>
      </c>
      <c r="AI58" s="119">
        <f t="shared" ref="AI58:AT58" si="25">IF(C58="",0,C58)</f>
        <v>0</v>
      </c>
      <c r="AJ58" s="119">
        <f t="shared" si="25"/>
        <v>0</v>
      </c>
      <c r="AK58" s="119">
        <f t="shared" si="25"/>
        <v>0</v>
      </c>
      <c r="AL58" s="119">
        <f t="shared" si="25"/>
        <v>0</v>
      </c>
      <c r="AM58" s="119">
        <f t="shared" si="25"/>
        <v>0</v>
      </c>
      <c r="AN58" s="119">
        <f t="shared" si="25"/>
        <v>0</v>
      </c>
      <c r="AO58" s="119">
        <f t="shared" si="25"/>
        <v>0</v>
      </c>
      <c r="AP58" s="119">
        <f t="shared" si="25"/>
        <v>0</v>
      </c>
      <c r="AQ58" s="119">
        <f t="shared" si="25"/>
        <v>0</v>
      </c>
      <c r="AR58" s="119">
        <f t="shared" si="25"/>
        <v>0</v>
      </c>
      <c r="AS58" s="119">
        <f t="shared" si="25"/>
        <v>0</v>
      </c>
      <c r="AT58" s="119">
        <f t="shared" si="25"/>
        <v>0</v>
      </c>
    </row>
    <row r="59" ht="15.75" customHeight="1">
      <c r="A59" s="150" t="s">
        <v>321</v>
      </c>
      <c r="B59" s="147"/>
      <c r="C59" s="154">
        <f t="shared" ref="C59:O59" si="26">SUM(C58)</f>
        <v>0</v>
      </c>
      <c r="D59" s="154">
        <f t="shared" si="26"/>
        <v>0</v>
      </c>
      <c r="E59" s="154">
        <f t="shared" si="26"/>
        <v>0</v>
      </c>
      <c r="F59" s="154">
        <f t="shared" si="26"/>
        <v>0</v>
      </c>
      <c r="G59" s="154">
        <f t="shared" si="26"/>
        <v>0</v>
      </c>
      <c r="H59" s="154">
        <f t="shared" si="26"/>
        <v>0</v>
      </c>
      <c r="I59" s="154">
        <f t="shared" si="26"/>
        <v>0</v>
      </c>
      <c r="J59" s="154">
        <f t="shared" si="26"/>
        <v>0</v>
      </c>
      <c r="K59" s="154">
        <f t="shared" si="26"/>
        <v>0</v>
      </c>
      <c r="L59" s="154">
        <f t="shared" si="26"/>
        <v>0</v>
      </c>
      <c r="M59" s="154">
        <f t="shared" si="26"/>
        <v>0</v>
      </c>
      <c r="N59" s="154">
        <f t="shared" si="26"/>
        <v>0</v>
      </c>
      <c r="O59" s="154">
        <f t="shared" si="26"/>
        <v>0</v>
      </c>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35"/>
      <c r="B62" s="131" t="s">
        <v>335</v>
      </c>
      <c r="C62" s="178">
        <f t="shared" ref="C62:O62" si="27">SUM(C11,C15,C19,C23,C27,C31,C35,C39,C43,C55,C59,C51,C47)</f>
        <v>0</v>
      </c>
      <c r="D62" s="178">
        <f t="shared" si="27"/>
        <v>0</v>
      </c>
      <c r="E62" s="178">
        <f t="shared" si="27"/>
        <v>0</v>
      </c>
      <c r="F62" s="178">
        <f t="shared" si="27"/>
        <v>0</v>
      </c>
      <c r="G62" s="178">
        <f t="shared" si="27"/>
        <v>0</v>
      </c>
      <c r="H62" s="178">
        <f t="shared" si="27"/>
        <v>0</v>
      </c>
      <c r="I62" s="178">
        <f t="shared" si="27"/>
        <v>2700</v>
      </c>
      <c r="J62" s="178">
        <f t="shared" si="27"/>
        <v>0</v>
      </c>
      <c r="K62" s="178">
        <f t="shared" si="27"/>
        <v>0</v>
      </c>
      <c r="L62" s="178">
        <f t="shared" si="27"/>
        <v>0</v>
      </c>
      <c r="M62" s="178">
        <f t="shared" si="27"/>
        <v>0</v>
      </c>
      <c r="N62" s="178">
        <f t="shared" si="27"/>
        <v>0</v>
      </c>
      <c r="O62" s="178">
        <f t="shared" si="27"/>
        <v>2700</v>
      </c>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10:N10 C14:N14 C18:N18 C22:N22 C26:N26 C30:N30 C34:N34 C38:N38 C42:N42 C46:N46 C50:N50 C54:N54 C58:N58">
      <formula1>0.0</formula1>
    </dataValidation>
  </dataValidation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hidden="1" min="1" max="1" width="11.71"/>
    <col customWidth="1" min="2" max="2" width="9.0"/>
    <col customWidth="1" min="3" max="3" width="52.57"/>
    <col customWidth="1" min="4" max="4" width="11.86"/>
    <col customWidth="1" min="5" max="6" width="9.14"/>
    <col customWidth="1" min="7" max="7" width="9.0"/>
    <col customWidth="1" min="8" max="26" width="9.14"/>
  </cols>
  <sheetData>
    <row r="1" ht="12.75" customHeight="1">
      <c r="A1" s="180"/>
      <c r="B1" s="180" t="s">
        <v>336</v>
      </c>
      <c r="C1" s="180"/>
      <c r="D1" s="180"/>
      <c r="E1" s="180"/>
      <c r="F1" s="180"/>
      <c r="G1" s="180"/>
      <c r="H1" s="180"/>
      <c r="I1" s="180"/>
      <c r="J1" s="180"/>
      <c r="K1" s="180"/>
      <c r="L1" s="180"/>
      <c r="M1" s="180"/>
      <c r="N1" s="180"/>
      <c r="O1" s="180"/>
      <c r="P1" s="180"/>
      <c r="Q1" s="180"/>
      <c r="R1" s="180"/>
      <c r="S1" s="180"/>
      <c r="T1" s="180"/>
      <c r="U1" s="180"/>
      <c r="V1" s="180"/>
      <c r="W1" s="180"/>
      <c r="X1" s="180"/>
      <c r="Y1" s="180"/>
      <c r="Z1" s="180"/>
    </row>
    <row r="2" ht="12.7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0"/>
      <c r="Z2" s="180"/>
    </row>
    <row r="3" ht="12.75" customHeight="1">
      <c r="A3" s="180"/>
      <c r="B3" s="180"/>
      <c r="C3" s="180"/>
      <c r="D3" s="180"/>
      <c r="E3" s="180"/>
      <c r="F3" s="180"/>
      <c r="G3" s="180"/>
      <c r="H3" s="180"/>
      <c r="I3" s="180"/>
      <c r="J3" s="180"/>
      <c r="K3" s="180"/>
      <c r="L3" s="180"/>
      <c r="M3" s="180"/>
      <c r="N3" s="180"/>
      <c r="O3" s="180"/>
      <c r="P3" s="180"/>
      <c r="Q3" s="180"/>
      <c r="R3" s="180"/>
      <c r="S3" s="180"/>
      <c r="T3" s="180"/>
      <c r="U3" s="180"/>
      <c r="V3" s="180"/>
      <c r="W3" s="180"/>
      <c r="X3" s="180"/>
      <c r="Y3" s="180"/>
      <c r="Z3" s="180"/>
    </row>
    <row r="4" ht="12.75" customHeight="1">
      <c r="A4" s="180"/>
      <c r="B4" s="181" t="s">
        <v>337</v>
      </c>
      <c r="C4" s="181" t="s">
        <v>123</v>
      </c>
      <c r="D4" s="180"/>
      <c r="E4" s="180"/>
      <c r="F4" s="180"/>
      <c r="G4" s="182" t="s">
        <v>338</v>
      </c>
      <c r="H4" s="183"/>
      <c r="I4" s="182" t="s">
        <v>339</v>
      </c>
      <c r="J4" s="183"/>
      <c r="K4" s="182" t="s">
        <v>81</v>
      </c>
      <c r="L4" s="180"/>
      <c r="M4" s="180"/>
      <c r="N4" s="180"/>
      <c r="O4" s="180"/>
      <c r="P4" s="180"/>
      <c r="Q4" s="180"/>
      <c r="R4" s="180"/>
      <c r="S4" s="180"/>
      <c r="T4" s="180"/>
      <c r="U4" s="180"/>
      <c r="V4" s="180"/>
      <c r="W4" s="180"/>
      <c r="X4" s="180"/>
      <c r="Y4" s="180"/>
      <c r="Z4" s="180"/>
    </row>
    <row r="5" ht="12.75" customHeight="1">
      <c r="A5" s="184" t="s">
        <v>340</v>
      </c>
      <c r="B5" s="180">
        <v>6005.0</v>
      </c>
      <c r="C5" s="180" t="s">
        <v>341</v>
      </c>
      <c r="D5" s="180"/>
      <c r="E5" s="180"/>
      <c r="F5" s="180"/>
      <c r="G5" s="180"/>
      <c r="H5" s="180"/>
      <c r="I5" s="180"/>
      <c r="J5" s="180"/>
      <c r="K5" s="180"/>
      <c r="L5" s="180"/>
      <c r="M5" s="180"/>
      <c r="N5" s="180"/>
      <c r="O5" s="180"/>
      <c r="P5" s="180"/>
      <c r="Q5" s="180"/>
      <c r="R5" s="180"/>
      <c r="S5" s="180"/>
      <c r="T5" s="180"/>
      <c r="U5" s="180"/>
      <c r="V5" s="180"/>
      <c r="W5" s="180"/>
      <c r="X5" s="180"/>
      <c r="Y5" s="180"/>
      <c r="Z5" s="180"/>
    </row>
    <row r="6" ht="12.75" customHeight="1">
      <c r="A6" s="185" t="s">
        <v>342</v>
      </c>
      <c r="B6" s="180">
        <v>6010.0</v>
      </c>
      <c r="C6" s="180" t="s">
        <v>272</v>
      </c>
      <c r="D6" s="180"/>
      <c r="E6" s="180"/>
      <c r="F6" s="180"/>
      <c r="G6" s="180"/>
      <c r="H6" s="180"/>
      <c r="I6" s="180"/>
      <c r="J6" s="180"/>
      <c r="K6" s="180"/>
      <c r="L6" s="180"/>
      <c r="M6" s="180"/>
      <c r="N6" s="180"/>
      <c r="O6" s="180"/>
      <c r="P6" s="180"/>
      <c r="Q6" s="180"/>
      <c r="R6" s="180"/>
      <c r="S6" s="180"/>
      <c r="T6" s="180"/>
      <c r="U6" s="180"/>
      <c r="V6" s="180"/>
      <c r="W6" s="180"/>
      <c r="X6" s="180"/>
      <c r="Y6" s="180"/>
      <c r="Z6" s="180"/>
    </row>
    <row r="7" ht="12.75" customHeight="1">
      <c r="A7" s="185" t="s">
        <v>343</v>
      </c>
      <c r="B7" s="180">
        <v>6015.0</v>
      </c>
      <c r="C7" s="180" t="s">
        <v>344</v>
      </c>
      <c r="D7" s="180"/>
      <c r="E7" s="180"/>
      <c r="F7" s="180"/>
      <c r="G7" s="180"/>
      <c r="H7" s="180"/>
      <c r="I7" s="180"/>
      <c r="J7" s="180"/>
      <c r="K7" s="180"/>
      <c r="L7" s="180"/>
      <c r="M7" s="180"/>
      <c r="N7" s="180"/>
      <c r="O7" s="180"/>
      <c r="P7" s="180"/>
      <c r="Q7" s="180"/>
      <c r="R7" s="180"/>
      <c r="S7" s="180"/>
      <c r="T7" s="180"/>
      <c r="U7" s="180"/>
      <c r="V7" s="180"/>
      <c r="W7" s="180"/>
      <c r="X7" s="180"/>
      <c r="Y7" s="180"/>
      <c r="Z7" s="180"/>
    </row>
    <row r="8" ht="12.75" customHeight="1">
      <c r="A8" s="185" t="s">
        <v>345</v>
      </c>
      <c r="B8" s="180">
        <v>6020.0</v>
      </c>
      <c r="C8" s="180" t="s">
        <v>346</v>
      </c>
      <c r="D8" s="180"/>
      <c r="E8" s="180"/>
      <c r="F8" s="180"/>
      <c r="G8" s="180"/>
      <c r="H8" s="180"/>
      <c r="I8" s="180"/>
      <c r="J8" s="180"/>
      <c r="K8" s="180"/>
      <c r="L8" s="180"/>
      <c r="M8" s="180"/>
      <c r="N8" s="180"/>
      <c r="O8" s="180"/>
      <c r="P8" s="180"/>
      <c r="Q8" s="180"/>
      <c r="R8" s="180"/>
      <c r="S8" s="180"/>
      <c r="T8" s="180"/>
      <c r="U8" s="180"/>
      <c r="V8" s="180"/>
      <c r="W8" s="180"/>
      <c r="X8" s="180"/>
      <c r="Y8" s="180"/>
      <c r="Z8" s="180"/>
    </row>
    <row r="9" ht="12.75" customHeight="1">
      <c r="A9" s="184" t="s">
        <v>347</v>
      </c>
      <c r="B9" s="180">
        <v>6025.0</v>
      </c>
      <c r="C9" s="180" t="s">
        <v>348</v>
      </c>
      <c r="D9" s="180"/>
      <c r="E9" s="180"/>
      <c r="F9" s="180"/>
      <c r="G9" s="180"/>
      <c r="H9" s="180"/>
      <c r="I9" s="180"/>
      <c r="J9" s="180"/>
      <c r="K9" s="180"/>
      <c r="L9" s="180"/>
      <c r="M9" s="180"/>
      <c r="N9" s="180"/>
      <c r="O9" s="180"/>
      <c r="P9" s="180"/>
      <c r="Q9" s="180"/>
      <c r="R9" s="180"/>
      <c r="S9" s="180"/>
      <c r="T9" s="180"/>
      <c r="U9" s="180"/>
      <c r="V9" s="180"/>
      <c r="W9" s="180"/>
      <c r="X9" s="180"/>
      <c r="Y9" s="180"/>
      <c r="Z9" s="180"/>
    </row>
    <row r="10" ht="12.75" customHeight="1">
      <c r="A10" s="185" t="s">
        <v>349</v>
      </c>
      <c r="B10" s="180">
        <v>6030.0</v>
      </c>
      <c r="C10" s="180" t="s">
        <v>270</v>
      </c>
      <c r="D10" s="180"/>
      <c r="E10" s="180"/>
      <c r="F10" s="180"/>
      <c r="G10" s="180"/>
      <c r="H10" s="180"/>
      <c r="I10" s="180"/>
      <c r="J10" s="180"/>
      <c r="K10" s="180"/>
      <c r="L10" s="180"/>
      <c r="M10" s="180"/>
      <c r="N10" s="180"/>
      <c r="O10" s="180"/>
      <c r="P10" s="180"/>
      <c r="Q10" s="180"/>
      <c r="R10" s="180"/>
      <c r="S10" s="180"/>
      <c r="T10" s="180"/>
      <c r="U10" s="180"/>
      <c r="V10" s="180"/>
      <c r="W10" s="180"/>
      <c r="X10" s="180"/>
      <c r="Y10" s="180"/>
      <c r="Z10" s="180"/>
    </row>
    <row r="11" ht="12.75" customHeight="1">
      <c r="A11" s="185" t="s">
        <v>350</v>
      </c>
      <c r="B11" s="180">
        <v>6035.0</v>
      </c>
      <c r="C11" s="180" t="s">
        <v>271</v>
      </c>
      <c r="D11" s="180"/>
      <c r="E11" s="180"/>
      <c r="F11" s="180"/>
      <c r="G11" s="180"/>
      <c r="H11" s="180"/>
      <c r="I11" s="180"/>
      <c r="J11" s="180"/>
      <c r="K11" s="180"/>
      <c r="L11" s="180"/>
      <c r="M11" s="180"/>
      <c r="N11" s="180"/>
      <c r="O11" s="180"/>
      <c r="P11" s="180"/>
      <c r="Q11" s="180"/>
      <c r="R11" s="180"/>
      <c r="S11" s="180"/>
      <c r="T11" s="180"/>
      <c r="U11" s="180"/>
      <c r="V11" s="180"/>
      <c r="W11" s="180"/>
      <c r="X11" s="180"/>
      <c r="Y11" s="180"/>
      <c r="Z11" s="180"/>
    </row>
    <row r="12" ht="12.75" customHeight="1">
      <c r="A12" s="185" t="s">
        <v>351</v>
      </c>
      <c r="B12" s="180">
        <v>6040.0</v>
      </c>
      <c r="C12" s="180" t="s">
        <v>352</v>
      </c>
      <c r="D12" s="180"/>
      <c r="E12" s="180"/>
      <c r="F12" s="180"/>
      <c r="G12" s="180"/>
      <c r="H12" s="180"/>
      <c r="I12" s="180"/>
      <c r="J12" s="180"/>
      <c r="K12" s="180"/>
      <c r="L12" s="180"/>
      <c r="M12" s="180"/>
      <c r="N12" s="180"/>
      <c r="O12" s="180"/>
      <c r="P12" s="180"/>
      <c r="Q12" s="180"/>
      <c r="R12" s="180"/>
      <c r="S12" s="180"/>
      <c r="T12" s="180"/>
      <c r="U12" s="180"/>
      <c r="V12" s="180"/>
      <c r="W12" s="180"/>
      <c r="X12" s="180"/>
      <c r="Y12" s="180"/>
      <c r="Z12" s="180"/>
    </row>
    <row r="13" ht="12.75" customHeight="1">
      <c r="A13" s="185" t="s">
        <v>353</v>
      </c>
      <c r="B13" s="180">
        <v>6045.0</v>
      </c>
      <c r="C13" s="180" t="s">
        <v>225</v>
      </c>
      <c r="D13" s="180"/>
      <c r="E13" s="180"/>
      <c r="F13" s="180"/>
      <c r="G13" s="180"/>
      <c r="H13" s="180"/>
      <c r="I13" s="180"/>
      <c r="J13" s="180"/>
      <c r="K13" s="180"/>
      <c r="L13" s="180"/>
      <c r="M13" s="180"/>
      <c r="N13" s="180"/>
      <c r="O13" s="180"/>
      <c r="P13" s="180"/>
      <c r="Q13" s="180"/>
      <c r="R13" s="180"/>
      <c r="S13" s="180"/>
      <c r="T13" s="180"/>
      <c r="U13" s="180"/>
      <c r="V13" s="180"/>
      <c r="W13" s="180"/>
      <c r="X13" s="180"/>
      <c r="Y13" s="180"/>
      <c r="Z13" s="180"/>
    </row>
    <row r="14" ht="12.75" customHeight="1">
      <c r="A14" s="185" t="s">
        <v>354</v>
      </c>
      <c r="B14" s="180">
        <v>6050.0</v>
      </c>
      <c r="C14" s="180" t="s">
        <v>268</v>
      </c>
      <c r="D14" s="180"/>
      <c r="E14" s="180"/>
      <c r="F14" s="180"/>
      <c r="G14" s="180"/>
      <c r="H14" s="180"/>
      <c r="I14" s="180"/>
      <c r="J14" s="180"/>
      <c r="K14" s="180"/>
      <c r="L14" s="180"/>
      <c r="M14" s="180"/>
      <c r="N14" s="180"/>
      <c r="O14" s="180"/>
      <c r="P14" s="180"/>
      <c r="Q14" s="180"/>
      <c r="R14" s="180"/>
      <c r="S14" s="180"/>
      <c r="T14" s="180"/>
      <c r="U14" s="180"/>
      <c r="V14" s="180"/>
      <c r="W14" s="180"/>
      <c r="X14" s="180"/>
      <c r="Y14" s="180"/>
      <c r="Z14" s="180"/>
    </row>
    <row r="15" ht="12.75" customHeight="1">
      <c r="A15" s="185" t="s">
        <v>355</v>
      </c>
      <c r="B15" s="180">
        <v>6055.0</v>
      </c>
      <c r="C15" s="180" t="s">
        <v>269</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row>
    <row r="16" ht="12.75" customHeight="1">
      <c r="A16" s="185" t="s">
        <v>356</v>
      </c>
      <c r="B16" s="180">
        <v>6060.0</v>
      </c>
      <c r="C16" s="180" t="s">
        <v>172</v>
      </c>
      <c r="D16" s="180"/>
      <c r="E16" s="180"/>
      <c r="F16" s="180"/>
      <c r="G16" s="180"/>
      <c r="H16" s="180"/>
      <c r="I16" s="180"/>
      <c r="J16" s="180"/>
      <c r="K16" s="180"/>
      <c r="L16" s="180"/>
      <c r="M16" s="180"/>
      <c r="N16" s="180"/>
      <c r="O16" s="180"/>
      <c r="P16" s="180"/>
      <c r="Q16" s="180"/>
      <c r="R16" s="180"/>
      <c r="S16" s="180"/>
      <c r="T16" s="180"/>
      <c r="U16" s="180"/>
      <c r="V16" s="180"/>
      <c r="W16" s="180"/>
      <c r="X16" s="180"/>
      <c r="Y16" s="180"/>
      <c r="Z16" s="180"/>
    </row>
    <row r="17" ht="12.75" customHeight="1">
      <c r="A17" s="185" t="s">
        <v>357</v>
      </c>
      <c r="B17" s="180">
        <v>7002.0</v>
      </c>
      <c r="C17" s="180" t="s">
        <v>226</v>
      </c>
      <c r="D17" s="180"/>
      <c r="E17" s="180"/>
      <c r="F17" s="180"/>
      <c r="G17" s="180"/>
      <c r="H17" s="180"/>
      <c r="I17" s="180"/>
      <c r="J17" s="180"/>
      <c r="K17" s="180"/>
      <c r="L17" s="180"/>
      <c r="M17" s="180"/>
      <c r="N17" s="180"/>
      <c r="O17" s="180"/>
      <c r="P17" s="180"/>
      <c r="Q17" s="180"/>
      <c r="R17" s="180"/>
      <c r="S17" s="180"/>
      <c r="T17" s="180"/>
      <c r="U17" s="180"/>
      <c r="V17" s="180"/>
      <c r="W17" s="180"/>
      <c r="X17" s="180"/>
      <c r="Y17" s="180"/>
      <c r="Z17" s="180"/>
    </row>
    <row r="18" ht="12.75" customHeight="1">
      <c r="A18" s="185" t="s">
        <v>151</v>
      </c>
      <c r="B18" s="180">
        <v>7004.0</v>
      </c>
      <c r="C18" s="180" t="s">
        <v>358</v>
      </c>
      <c r="D18" s="180"/>
      <c r="E18" s="180"/>
      <c r="F18" s="180"/>
      <c r="G18" s="180"/>
      <c r="H18" s="180"/>
      <c r="I18" s="180"/>
      <c r="J18" s="180"/>
      <c r="K18" s="180"/>
      <c r="L18" s="180"/>
      <c r="M18" s="180"/>
      <c r="N18" s="180"/>
      <c r="O18" s="180"/>
      <c r="P18" s="180"/>
      <c r="Q18" s="180"/>
      <c r="R18" s="180"/>
      <c r="S18" s="180"/>
      <c r="T18" s="180"/>
      <c r="U18" s="180"/>
      <c r="V18" s="180"/>
      <c r="W18" s="180"/>
      <c r="X18" s="180"/>
      <c r="Y18" s="180"/>
      <c r="Z18" s="180"/>
    </row>
    <row r="19" ht="12.75" customHeight="1">
      <c r="A19" s="185" t="s">
        <v>154</v>
      </c>
      <c r="B19" s="180">
        <v>7006.0</v>
      </c>
      <c r="C19" s="180" t="s">
        <v>359</v>
      </c>
      <c r="D19" s="180"/>
      <c r="E19" s="180"/>
      <c r="F19" s="180"/>
      <c r="G19" s="180"/>
      <c r="H19" s="180"/>
      <c r="I19" s="180"/>
      <c r="J19" s="180"/>
      <c r="K19" s="180"/>
      <c r="L19" s="180"/>
      <c r="M19" s="180"/>
      <c r="N19" s="180"/>
      <c r="O19" s="180"/>
      <c r="P19" s="180"/>
      <c r="Q19" s="180"/>
      <c r="R19" s="180"/>
      <c r="S19" s="180"/>
      <c r="T19" s="180"/>
      <c r="U19" s="180"/>
      <c r="V19" s="180"/>
      <c r="W19" s="180"/>
      <c r="X19" s="180"/>
      <c r="Y19" s="180"/>
      <c r="Z19" s="180"/>
    </row>
    <row r="20" ht="12.75" customHeight="1">
      <c r="A20" s="185" t="s">
        <v>157</v>
      </c>
      <c r="B20" s="180">
        <v>7008.0</v>
      </c>
      <c r="C20" s="180" t="s">
        <v>360</v>
      </c>
      <c r="D20" s="180"/>
      <c r="E20" s="180"/>
      <c r="F20" s="180"/>
      <c r="G20" s="180"/>
      <c r="H20" s="180"/>
      <c r="I20" s="180"/>
      <c r="J20" s="180"/>
      <c r="K20" s="180"/>
      <c r="L20" s="180"/>
      <c r="M20" s="180"/>
      <c r="N20" s="180"/>
      <c r="O20" s="180"/>
      <c r="P20" s="180"/>
      <c r="Q20" s="180"/>
      <c r="R20" s="180"/>
      <c r="S20" s="180"/>
      <c r="T20" s="180"/>
      <c r="U20" s="180"/>
      <c r="V20" s="180"/>
      <c r="W20" s="180"/>
      <c r="X20" s="180"/>
      <c r="Y20" s="180"/>
      <c r="Z20" s="180"/>
    </row>
    <row r="21" ht="12.75" customHeight="1">
      <c r="A21" s="185" t="s">
        <v>160</v>
      </c>
      <c r="B21" s="180">
        <v>7010.0</v>
      </c>
      <c r="C21" s="180" t="s">
        <v>361</v>
      </c>
      <c r="D21" s="180"/>
      <c r="E21" s="180"/>
      <c r="F21" s="180"/>
      <c r="G21" s="180"/>
      <c r="H21" s="180"/>
      <c r="I21" s="180"/>
      <c r="J21" s="180"/>
      <c r="K21" s="180"/>
      <c r="L21" s="180"/>
      <c r="M21" s="180"/>
      <c r="N21" s="180"/>
      <c r="O21" s="180"/>
      <c r="P21" s="180"/>
      <c r="Q21" s="180"/>
      <c r="R21" s="180"/>
      <c r="S21" s="180"/>
      <c r="T21" s="180"/>
      <c r="U21" s="180"/>
      <c r="V21" s="180"/>
      <c r="W21" s="180"/>
      <c r="X21" s="180"/>
      <c r="Y21" s="180"/>
      <c r="Z21" s="180"/>
    </row>
    <row r="22" ht="12.75" customHeight="1">
      <c r="A22" s="185" t="s">
        <v>163</v>
      </c>
      <c r="B22" s="180">
        <v>7012.0</v>
      </c>
      <c r="C22" s="180" t="s">
        <v>362</v>
      </c>
      <c r="D22" s="180"/>
      <c r="E22" s="180"/>
      <c r="F22" s="180"/>
      <c r="G22" s="180"/>
      <c r="H22" s="180"/>
      <c r="I22" s="180"/>
      <c r="J22" s="180"/>
      <c r="K22" s="180"/>
      <c r="L22" s="180"/>
      <c r="M22" s="180"/>
      <c r="N22" s="180"/>
      <c r="O22" s="180"/>
      <c r="P22" s="180"/>
      <c r="Q22" s="180"/>
      <c r="R22" s="180"/>
      <c r="S22" s="180"/>
      <c r="T22" s="180"/>
      <c r="U22" s="180"/>
      <c r="V22" s="180"/>
      <c r="W22" s="180"/>
      <c r="X22" s="180"/>
      <c r="Y22" s="180"/>
      <c r="Z22" s="180"/>
    </row>
    <row r="23" ht="12.75" customHeight="1">
      <c r="A23" s="185" t="s">
        <v>166</v>
      </c>
      <c r="B23" s="180">
        <v>7014.0</v>
      </c>
      <c r="C23" s="180" t="s">
        <v>363</v>
      </c>
      <c r="D23" s="180"/>
      <c r="E23" s="180"/>
      <c r="F23" s="180"/>
      <c r="G23" s="180"/>
      <c r="H23" s="180"/>
      <c r="I23" s="180"/>
      <c r="J23" s="180"/>
      <c r="K23" s="180"/>
      <c r="L23" s="180"/>
      <c r="M23" s="180"/>
      <c r="N23" s="180"/>
      <c r="O23" s="180"/>
      <c r="P23" s="180"/>
      <c r="Q23" s="180"/>
      <c r="R23" s="180"/>
      <c r="S23" s="180"/>
      <c r="T23" s="180"/>
      <c r="U23" s="180"/>
      <c r="V23" s="180"/>
      <c r="W23" s="180"/>
      <c r="X23" s="180"/>
      <c r="Y23" s="180"/>
      <c r="Z23" s="180"/>
    </row>
    <row r="24" ht="12.75" customHeight="1">
      <c r="A24" s="185" t="s">
        <v>169</v>
      </c>
      <c r="B24" s="180">
        <v>7016.0</v>
      </c>
      <c r="C24" s="180" t="s">
        <v>364</v>
      </c>
      <c r="D24" s="180"/>
      <c r="E24" s="180"/>
      <c r="F24" s="180"/>
      <c r="G24" s="180"/>
      <c r="H24" s="180"/>
      <c r="I24" s="180"/>
      <c r="J24" s="180"/>
      <c r="K24" s="180"/>
      <c r="L24" s="180"/>
      <c r="M24" s="180"/>
      <c r="N24" s="180"/>
      <c r="O24" s="180"/>
      <c r="P24" s="180"/>
      <c r="Q24" s="180"/>
      <c r="R24" s="180"/>
      <c r="S24" s="180"/>
      <c r="T24" s="180"/>
      <c r="U24" s="180"/>
      <c r="V24" s="180"/>
      <c r="W24" s="180"/>
      <c r="X24" s="180"/>
      <c r="Y24" s="180"/>
      <c r="Z24" s="180"/>
    </row>
    <row r="25" ht="12.75" customHeight="1">
      <c r="A25" s="185" t="s">
        <v>171</v>
      </c>
      <c r="B25" s="180">
        <v>7018.0</v>
      </c>
      <c r="C25" s="180" t="s">
        <v>365</v>
      </c>
      <c r="D25" s="180"/>
      <c r="E25" s="180"/>
      <c r="F25" s="180"/>
      <c r="G25" s="180"/>
      <c r="H25" s="180"/>
      <c r="I25" s="180"/>
      <c r="J25" s="180"/>
      <c r="K25" s="180"/>
      <c r="L25" s="180"/>
      <c r="M25" s="180"/>
      <c r="N25" s="180"/>
      <c r="O25" s="180"/>
      <c r="P25" s="180"/>
      <c r="Q25" s="180"/>
      <c r="R25" s="180"/>
      <c r="S25" s="180"/>
      <c r="T25" s="180"/>
      <c r="U25" s="180"/>
      <c r="V25" s="180"/>
      <c r="W25" s="180"/>
      <c r="X25" s="180"/>
      <c r="Y25" s="180"/>
      <c r="Z25" s="180"/>
    </row>
    <row r="26" ht="12.75" customHeight="1">
      <c r="A26" s="185" t="s">
        <v>173</v>
      </c>
      <c r="B26" s="180">
        <v>7020.0</v>
      </c>
      <c r="C26" s="180" t="s">
        <v>366</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row>
    <row r="27" ht="12.75" customHeight="1">
      <c r="A27" s="185" t="s">
        <v>175</v>
      </c>
      <c r="B27" s="180">
        <v>7022.0</v>
      </c>
      <c r="C27" s="180" t="s">
        <v>367</v>
      </c>
      <c r="D27" s="180"/>
      <c r="E27" s="180"/>
      <c r="F27" s="180"/>
      <c r="G27" s="180"/>
      <c r="H27" s="180"/>
      <c r="I27" s="180"/>
      <c r="J27" s="180"/>
      <c r="K27" s="180"/>
      <c r="L27" s="180"/>
      <c r="M27" s="180"/>
      <c r="N27" s="180"/>
      <c r="O27" s="180"/>
      <c r="P27" s="180"/>
      <c r="Q27" s="180"/>
      <c r="R27" s="180"/>
      <c r="S27" s="180"/>
      <c r="T27" s="180"/>
      <c r="U27" s="180"/>
      <c r="V27" s="180"/>
      <c r="W27" s="180"/>
      <c r="X27" s="180"/>
      <c r="Y27" s="180"/>
      <c r="Z27" s="180"/>
    </row>
    <row r="28" ht="12.75" customHeight="1">
      <c r="A28" s="185" t="s">
        <v>177</v>
      </c>
      <c r="B28" s="180">
        <v>7024.0</v>
      </c>
      <c r="C28" s="180" t="s">
        <v>368</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row>
    <row r="29" ht="12.75" customHeight="1">
      <c r="A29" s="185" t="s">
        <v>179</v>
      </c>
      <c r="B29" s="180">
        <v>7026.0</v>
      </c>
      <c r="C29" s="180" t="s">
        <v>369</v>
      </c>
      <c r="D29" s="180"/>
      <c r="E29" s="180"/>
      <c r="F29" s="180"/>
      <c r="G29" s="180"/>
      <c r="H29" s="180"/>
      <c r="I29" s="180"/>
      <c r="J29" s="180"/>
      <c r="K29" s="180"/>
      <c r="L29" s="180"/>
      <c r="M29" s="180"/>
      <c r="N29" s="180"/>
      <c r="O29" s="180"/>
      <c r="P29" s="180"/>
      <c r="Q29" s="180"/>
      <c r="R29" s="180"/>
      <c r="S29" s="180"/>
      <c r="T29" s="180"/>
      <c r="U29" s="180"/>
      <c r="V29" s="180"/>
      <c r="W29" s="180"/>
      <c r="X29" s="180"/>
      <c r="Y29" s="180"/>
      <c r="Z29" s="180"/>
    </row>
    <row r="30" ht="12.75" customHeight="1">
      <c r="A30" s="185" t="s">
        <v>181</v>
      </c>
      <c r="B30" s="180">
        <v>7028.0</v>
      </c>
      <c r="C30" s="180" t="s">
        <v>370</v>
      </c>
      <c r="D30" s="180"/>
      <c r="E30" s="180"/>
      <c r="F30" s="180"/>
      <c r="G30" s="180"/>
      <c r="H30" s="180"/>
      <c r="I30" s="180"/>
      <c r="J30" s="180"/>
      <c r="K30" s="180"/>
      <c r="L30" s="180"/>
      <c r="M30" s="180"/>
      <c r="N30" s="180"/>
      <c r="O30" s="180"/>
      <c r="P30" s="180"/>
      <c r="Q30" s="180"/>
      <c r="R30" s="180"/>
      <c r="S30" s="180"/>
      <c r="T30" s="180"/>
      <c r="U30" s="180"/>
      <c r="V30" s="180"/>
      <c r="W30" s="180"/>
      <c r="X30" s="180"/>
      <c r="Y30" s="180"/>
      <c r="Z30" s="180"/>
    </row>
    <row r="31" ht="12.75" customHeight="1">
      <c r="A31" s="185" t="s">
        <v>183</v>
      </c>
      <c r="B31" s="180">
        <v>7030.0</v>
      </c>
      <c r="C31" s="180" t="s">
        <v>371</v>
      </c>
      <c r="D31" s="180"/>
      <c r="E31" s="180"/>
      <c r="F31" s="180"/>
      <c r="G31" s="180"/>
      <c r="H31" s="180"/>
      <c r="I31" s="180"/>
      <c r="J31" s="180"/>
      <c r="K31" s="180"/>
      <c r="L31" s="180"/>
      <c r="M31" s="180"/>
      <c r="N31" s="180"/>
      <c r="O31" s="180"/>
      <c r="P31" s="180"/>
      <c r="Q31" s="180"/>
      <c r="R31" s="180"/>
      <c r="S31" s="180"/>
      <c r="T31" s="180"/>
      <c r="U31" s="180"/>
      <c r="V31" s="180"/>
      <c r="W31" s="180"/>
      <c r="X31" s="180"/>
      <c r="Y31" s="180"/>
      <c r="Z31" s="180"/>
    </row>
    <row r="32" ht="12.75" customHeight="1">
      <c r="A32" s="185" t="s">
        <v>185</v>
      </c>
      <c r="B32" s="180">
        <v>7032.0</v>
      </c>
      <c r="C32" s="180" t="s">
        <v>372</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row>
    <row r="33" ht="12.75" customHeight="1">
      <c r="A33" s="185" t="s">
        <v>186</v>
      </c>
      <c r="B33" s="180">
        <v>7034.0</v>
      </c>
      <c r="C33" s="180" t="s">
        <v>373</v>
      </c>
      <c r="D33" s="180"/>
      <c r="E33" s="180"/>
      <c r="F33" s="180"/>
      <c r="G33" s="180"/>
      <c r="H33" s="180"/>
      <c r="I33" s="180"/>
      <c r="J33" s="180"/>
      <c r="K33" s="180"/>
      <c r="L33" s="180"/>
      <c r="M33" s="180"/>
      <c r="N33" s="180"/>
      <c r="O33" s="180"/>
      <c r="P33" s="180"/>
      <c r="Q33" s="180"/>
      <c r="R33" s="180"/>
      <c r="S33" s="180"/>
      <c r="T33" s="180"/>
      <c r="U33" s="180"/>
      <c r="V33" s="180"/>
      <c r="W33" s="180"/>
      <c r="X33" s="180"/>
      <c r="Y33" s="180"/>
      <c r="Z33" s="180"/>
    </row>
    <row r="34" ht="12.75" customHeight="1">
      <c r="A34" s="185" t="s">
        <v>188</v>
      </c>
      <c r="B34" s="180">
        <v>7036.0</v>
      </c>
      <c r="C34" s="180" t="s">
        <v>374</v>
      </c>
      <c r="D34" s="180"/>
      <c r="E34" s="180"/>
      <c r="F34" s="180"/>
      <c r="G34" s="180"/>
      <c r="H34" s="180"/>
      <c r="I34" s="180"/>
      <c r="J34" s="180"/>
      <c r="K34" s="180"/>
      <c r="L34" s="180"/>
      <c r="M34" s="180"/>
      <c r="N34" s="180"/>
      <c r="O34" s="180"/>
      <c r="P34" s="180"/>
      <c r="Q34" s="180"/>
      <c r="R34" s="180"/>
      <c r="S34" s="180"/>
      <c r="T34" s="180"/>
      <c r="U34" s="180"/>
      <c r="V34" s="180"/>
      <c r="W34" s="180"/>
      <c r="X34" s="180"/>
      <c r="Y34" s="180"/>
      <c r="Z34" s="180"/>
    </row>
    <row r="35" ht="12.75" customHeight="1">
      <c r="A35" s="185" t="s">
        <v>189</v>
      </c>
      <c r="B35" s="180">
        <v>7038.0</v>
      </c>
      <c r="C35" s="180" t="s">
        <v>375</v>
      </c>
      <c r="D35" s="180"/>
      <c r="E35" s="180"/>
      <c r="F35" s="180"/>
      <c r="G35" s="180"/>
      <c r="H35" s="180"/>
      <c r="I35" s="180"/>
      <c r="J35" s="180"/>
      <c r="K35" s="180"/>
      <c r="L35" s="180"/>
      <c r="M35" s="180"/>
      <c r="N35" s="180"/>
      <c r="O35" s="180"/>
      <c r="P35" s="180"/>
      <c r="Q35" s="180"/>
      <c r="R35" s="180"/>
      <c r="S35" s="180"/>
      <c r="T35" s="180"/>
      <c r="U35" s="180"/>
      <c r="V35" s="180"/>
      <c r="W35" s="180"/>
      <c r="X35" s="180"/>
      <c r="Y35" s="180"/>
      <c r="Z35" s="180"/>
    </row>
    <row r="36" ht="12.75" customHeight="1">
      <c r="A36" s="185" t="s">
        <v>190</v>
      </c>
      <c r="B36" s="180">
        <v>7040.0</v>
      </c>
      <c r="C36" s="180" t="s">
        <v>376</v>
      </c>
      <c r="D36" s="180"/>
      <c r="E36" s="180"/>
      <c r="F36" s="180"/>
      <c r="G36" s="180"/>
      <c r="H36" s="180"/>
      <c r="I36" s="180"/>
      <c r="J36" s="180"/>
      <c r="K36" s="180"/>
      <c r="L36" s="180"/>
      <c r="M36" s="180"/>
      <c r="N36" s="180"/>
      <c r="O36" s="180"/>
      <c r="P36" s="180"/>
      <c r="Q36" s="180"/>
      <c r="R36" s="180"/>
      <c r="S36" s="180"/>
      <c r="T36" s="180"/>
      <c r="U36" s="180"/>
      <c r="V36" s="180"/>
      <c r="W36" s="180"/>
      <c r="X36" s="180"/>
      <c r="Y36" s="180"/>
      <c r="Z36" s="180"/>
    </row>
    <row r="37" ht="12.75" customHeight="1">
      <c r="A37" s="185" t="s">
        <v>191</v>
      </c>
      <c r="B37" s="180">
        <v>7042.0</v>
      </c>
      <c r="C37" s="180" t="s">
        <v>377</v>
      </c>
      <c r="D37" s="180"/>
      <c r="E37" s="180"/>
      <c r="F37" s="180"/>
      <c r="G37" s="180"/>
      <c r="H37" s="180"/>
      <c r="I37" s="180"/>
      <c r="J37" s="180"/>
      <c r="K37" s="180"/>
      <c r="L37" s="180"/>
      <c r="M37" s="180"/>
      <c r="N37" s="180"/>
      <c r="O37" s="180"/>
      <c r="P37" s="180"/>
      <c r="Q37" s="180"/>
      <c r="R37" s="180"/>
      <c r="S37" s="180"/>
      <c r="T37" s="180"/>
      <c r="U37" s="180"/>
      <c r="V37" s="180"/>
      <c r="W37" s="180"/>
      <c r="X37" s="180"/>
      <c r="Y37" s="180"/>
      <c r="Z37" s="180"/>
    </row>
    <row r="38" ht="12.75" customHeight="1">
      <c r="A38" s="185" t="s">
        <v>192</v>
      </c>
      <c r="B38" s="180">
        <v>7044.0</v>
      </c>
      <c r="C38" s="180" t="s">
        <v>378</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row>
    <row r="39" ht="12.75" customHeight="1">
      <c r="A39" s="185" t="s">
        <v>193</v>
      </c>
      <c r="B39" s="180">
        <v>7046.0</v>
      </c>
      <c r="C39" s="180" t="s">
        <v>379</v>
      </c>
      <c r="D39" s="180"/>
      <c r="E39" s="180"/>
      <c r="F39" s="180"/>
      <c r="G39" s="180"/>
      <c r="H39" s="180"/>
      <c r="I39" s="180"/>
      <c r="J39" s="180"/>
      <c r="K39" s="180"/>
      <c r="L39" s="180"/>
      <c r="M39" s="180"/>
      <c r="N39" s="180"/>
      <c r="O39" s="180"/>
      <c r="P39" s="180"/>
      <c r="Q39" s="180"/>
      <c r="R39" s="180"/>
      <c r="S39" s="180"/>
      <c r="T39" s="180"/>
      <c r="U39" s="180"/>
      <c r="V39" s="180"/>
      <c r="W39" s="180"/>
      <c r="X39" s="180"/>
      <c r="Y39" s="180"/>
      <c r="Z39" s="180"/>
    </row>
    <row r="40" ht="12.75" customHeight="1">
      <c r="A40" s="185" t="s">
        <v>194</v>
      </c>
      <c r="B40" s="180">
        <v>7048.0</v>
      </c>
      <c r="C40" s="180" t="s">
        <v>380</v>
      </c>
      <c r="D40" s="180"/>
      <c r="E40" s="180"/>
      <c r="F40" s="180"/>
      <c r="G40" s="180"/>
      <c r="H40" s="180"/>
      <c r="I40" s="180"/>
      <c r="J40" s="180"/>
      <c r="K40" s="180"/>
      <c r="L40" s="180"/>
      <c r="M40" s="180"/>
      <c r="N40" s="180"/>
      <c r="O40" s="180"/>
      <c r="P40" s="180"/>
      <c r="Q40" s="180"/>
      <c r="R40" s="180"/>
      <c r="S40" s="180"/>
      <c r="T40" s="180"/>
      <c r="U40" s="180"/>
      <c r="V40" s="180"/>
      <c r="W40" s="180"/>
      <c r="X40" s="180"/>
      <c r="Y40" s="180"/>
      <c r="Z40" s="180"/>
    </row>
    <row r="41" ht="12.75" customHeight="1">
      <c r="A41" s="185" t="s">
        <v>195</v>
      </c>
      <c r="B41" s="180">
        <v>7050.0</v>
      </c>
      <c r="C41" s="180" t="s">
        <v>381</v>
      </c>
      <c r="D41" s="180"/>
      <c r="E41" s="180"/>
      <c r="F41" s="180"/>
      <c r="G41" s="180"/>
      <c r="H41" s="180"/>
      <c r="I41" s="180"/>
      <c r="J41" s="180"/>
      <c r="K41" s="180"/>
      <c r="L41" s="180"/>
      <c r="M41" s="180"/>
      <c r="N41" s="180"/>
      <c r="O41" s="180"/>
      <c r="P41" s="180"/>
      <c r="Q41" s="180"/>
      <c r="R41" s="180"/>
      <c r="S41" s="180"/>
      <c r="T41" s="180"/>
      <c r="U41" s="180"/>
      <c r="V41" s="180"/>
      <c r="W41" s="180"/>
      <c r="X41" s="180"/>
      <c r="Y41" s="180"/>
      <c r="Z41" s="180"/>
    </row>
    <row r="42" ht="12.75" customHeight="1">
      <c r="A42" s="185" t="s">
        <v>196</v>
      </c>
      <c r="B42" s="180">
        <v>7052.0</v>
      </c>
      <c r="C42" s="180" t="s">
        <v>382</v>
      </c>
      <c r="D42" s="180"/>
      <c r="E42" s="180"/>
      <c r="F42" s="180"/>
      <c r="G42" s="180"/>
      <c r="H42" s="180"/>
      <c r="I42" s="180"/>
      <c r="J42" s="180"/>
      <c r="K42" s="180"/>
      <c r="L42" s="180"/>
      <c r="M42" s="180"/>
      <c r="N42" s="180"/>
      <c r="O42" s="180"/>
      <c r="P42" s="180"/>
      <c r="Q42" s="180"/>
      <c r="R42" s="180"/>
      <c r="S42" s="180"/>
      <c r="T42" s="180"/>
      <c r="U42" s="180"/>
      <c r="V42" s="180"/>
      <c r="W42" s="180"/>
      <c r="X42" s="180"/>
      <c r="Y42" s="180"/>
      <c r="Z42" s="180"/>
    </row>
    <row r="43" ht="12.75" customHeight="1">
      <c r="A43" s="185" t="s">
        <v>197</v>
      </c>
      <c r="B43" s="180">
        <v>7070.0</v>
      </c>
      <c r="C43" s="180" t="s">
        <v>383</v>
      </c>
      <c r="D43" s="180"/>
      <c r="E43" s="180"/>
      <c r="F43" s="180"/>
      <c r="G43" s="180"/>
      <c r="H43" s="180"/>
      <c r="I43" s="180"/>
      <c r="J43" s="180"/>
      <c r="K43" s="180"/>
      <c r="L43" s="180"/>
      <c r="M43" s="180"/>
      <c r="N43" s="180"/>
      <c r="O43" s="180"/>
      <c r="P43" s="180"/>
      <c r="Q43" s="180"/>
      <c r="R43" s="180"/>
      <c r="S43" s="180"/>
      <c r="T43" s="180"/>
      <c r="U43" s="180"/>
      <c r="V43" s="180"/>
      <c r="W43" s="180"/>
      <c r="X43" s="180"/>
      <c r="Y43" s="180"/>
      <c r="Z43" s="180"/>
    </row>
    <row r="44" ht="12.75" customHeight="1">
      <c r="A44" s="185" t="s">
        <v>198</v>
      </c>
      <c r="B44" s="180">
        <v>7072.0</v>
      </c>
      <c r="C44" s="180" t="s">
        <v>384</v>
      </c>
      <c r="D44" s="180"/>
      <c r="E44" s="180"/>
      <c r="F44" s="180"/>
      <c r="G44" s="180"/>
      <c r="H44" s="180"/>
      <c r="I44" s="180"/>
      <c r="J44" s="180"/>
      <c r="K44" s="180"/>
      <c r="L44" s="180"/>
      <c r="M44" s="180"/>
      <c r="N44" s="180"/>
      <c r="O44" s="180"/>
      <c r="P44" s="180"/>
      <c r="Q44" s="180"/>
      <c r="R44" s="180"/>
      <c r="S44" s="180"/>
      <c r="T44" s="180"/>
      <c r="U44" s="180"/>
      <c r="V44" s="180"/>
      <c r="W44" s="180"/>
      <c r="X44" s="180"/>
      <c r="Y44" s="180"/>
      <c r="Z44" s="180"/>
    </row>
    <row r="45" ht="12.75" customHeight="1">
      <c r="A45" s="185" t="s">
        <v>199</v>
      </c>
      <c r="B45" s="180">
        <v>7078.0</v>
      </c>
      <c r="C45" s="180" t="s">
        <v>385</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row>
    <row r="46" ht="12.75" customHeight="1">
      <c r="A46" s="185" t="s">
        <v>200</v>
      </c>
      <c r="B46" s="180">
        <v>7080.0</v>
      </c>
      <c r="C46" s="180" t="s">
        <v>386</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row>
    <row r="47" ht="12.75" customHeight="1">
      <c r="A47" s="185" t="s">
        <v>201</v>
      </c>
      <c r="B47" s="180">
        <v>7082.0</v>
      </c>
      <c r="C47" s="180" t="s">
        <v>387</v>
      </c>
      <c r="D47" s="180"/>
      <c r="E47" s="180"/>
      <c r="F47" s="180"/>
      <c r="G47" s="180"/>
      <c r="H47" s="180"/>
      <c r="I47" s="180"/>
      <c r="J47" s="180"/>
      <c r="K47" s="180"/>
      <c r="L47" s="180"/>
      <c r="M47" s="180"/>
      <c r="N47" s="180"/>
      <c r="O47" s="180"/>
      <c r="P47" s="180"/>
      <c r="Q47" s="180"/>
      <c r="R47" s="180"/>
      <c r="S47" s="180"/>
      <c r="T47" s="180"/>
      <c r="U47" s="180"/>
      <c r="V47" s="180"/>
      <c r="W47" s="180"/>
      <c r="X47" s="180"/>
      <c r="Y47" s="180"/>
      <c r="Z47" s="180"/>
    </row>
    <row r="48" ht="12.75" customHeight="1">
      <c r="A48" s="185" t="s">
        <v>202</v>
      </c>
      <c r="B48" s="180">
        <v>7084.0</v>
      </c>
      <c r="C48" s="180" t="s">
        <v>388</v>
      </c>
      <c r="D48" s="180"/>
      <c r="E48" s="180"/>
      <c r="F48" s="180"/>
      <c r="G48" s="180"/>
      <c r="H48" s="180"/>
      <c r="I48" s="180"/>
      <c r="J48" s="180"/>
      <c r="K48" s="180"/>
      <c r="L48" s="180"/>
      <c r="M48" s="180"/>
      <c r="N48" s="180"/>
      <c r="O48" s="180"/>
      <c r="P48" s="180"/>
      <c r="Q48" s="180"/>
      <c r="R48" s="180"/>
      <c r="S48" s="180"/>
      <c r="T48" s="180"/>
      <c r="U48" s="180"/>
      <c r="V48" s="180"/>
      <c r="W48" s="180"/>
      <c r="X48" s="180"/>
      <c r="Y48" s="180"/>
      <c r="Z48" s="180"/>
    </row>
    <row r="49" ht="12.75" customHeight="1">
      <c r="A49" s="185" t="s">
        <v>203</v>
      </c>
      <c r="B49" s="180">
        <v>7086.0</v>
      </c>
      <c r="C49" s="180" t="s">
        <v>389</v>
      </c>
      <c r="D49" s="180"/>
      <c r="E49" s="180"/>
      <c r="F49" s="180"/>
      <c r="G49" s="180"/>
      <c r="H49" s="180"/>
      <c r="I49" s="180"/>
      <c r="J49" s="180"/>
      <c r="K49" s="180"/>
      <c r="L49" s="180"/>
      <c r="M49" s="180"/>
      <c r="N49" s="180"/>
      <c r="O49" s="180"/>
      <c r="P49" s="180"/>
      <c r="Q49" s="180"/>
      <c r="R49" s="180"/>
      <c r="S49" s="180"/>
      <c r="T49" s="180"/>
      <c r="U49" s="180"/>
      <c r="V49" s="180"/>
      <c r="W49" s="180"/>
      <c r="X49" s="180"/>
      <c r="Y49" s="180"/>
      <c r="Z49" s="180"/>
    </row>
    <row r="50" ht="12.75" customHeight="1">
      <c r="A50" s="185" t="s">
        <v>204</v>
      </c>
      <c r="B50" s="180">
        <v>7088.0</v>
      </c>
      <c r="C50" s="180" t="s">
        <v>390</v>
      </c>
      <c r="D50" s="180"/>
      <c r="E50" s="180"/>
      <c r="F50" s="180"/>
      <c r="G50" s="180"/>
      <c r="H50" s="180"/>
      <c r="I50" s="180"/>
      <c r="J50" s="180"/>
      <c r="K50" s="180"/>
      <c r="L50" s="180"/>
      <c r="M50" s="180"/>
      <c r="N50" s="180"/>
      <c r="O50" s="180"/>
      <c r="P50" s="180"/>
      <c r="Q50" s="180"/>
      <c r="R50" s="180"/>
      <c r="S50" s="180"/>
      <c r="T50" s="180"/>
      <c r="U50" s="180"/>
      <c r="V50" s="180"/>
      <c r="W50" s="180"/>
      <c r="X50" s="180"/>
      <c r="Y50" s="180"/>
      <c r="Z50" s="180"/>
    </row>
    <row r="51" ht="12.75" customHeight="1">
      <c r="A51" s="185"/>
      <c r="B51" s="180">
        <v>7092.0</v>
      </c>
      <c r="C51" s="180" t="s">
        <v>391</v>
      </c>
      <c r="D51" s="180"/>
      <c r="E51" s="180"/>
      <c r="F51" s="180"/>
      <c r="G51" s="180"/>
      <c r="H51" s="180"/>
      <c r="I51" s="180"/>
      <c r="J51" s="180"/>
      <c r="K51" s="180"/>
      <c r="L51" s="180"/>
      <c r="M51" s="180"/>
      <c r="N51" s="180"/>
      <c r="O51" s="180"/>
      <c r="P51" s="180"/>
      <c r="Q51" s="180"/>
      <c r="R51" s="180"/>
      <c r="S51" s="180"/>
      <c r="T51" s="180"/>
      <c r="U51" s="180"/>
      <c r="V51" s="180"/>
      <c r="W51" s="180"/>
      <c r="X51" s="180"/>
      <c r="Y51" s="180"/>
      <c r="Z51" s="180"/>
    </row>
    <row r="52" ht="12.75" customHeight="1">
      <c r="A52" s="185" t="s">
        <v>205</v>
      </c>
      <c r="B52" s="180">
        <v>7090.0</v>
      </c>
      <c r="C52" s="180" t="s">
        <v>206</v>
      </c>
      <c r="D52" s="180"/>
      <c r="E52" s="180"/>
      <c r="F52" s="180"/>
      <c r="G52" s="180"/>
      <c r="H52" s="180"/>
      <c r="I52" s="180"/>
      <c r="J52" s="180"/>
      <c r="K52" s="180"/>
      <c r="L52" s="180"/>
      <c r="M52" s="180"/>
      <c r="N52" s="180"/>
      <c r="O52" s="180"/>
      <c r="P52" s="180"/>
      <c r="Q52" s="180"/>
      <c r="R52" s="180"/>
      <c r="S52" s="180"/>
      <c r="T52" s="180"/>
      <c r="U52" s="180"/>
      <c r="V52" s="180"/>
      <c r="W52" s="180"/>
      <c r="X52" s="180"/>
      <c r="Y52" s="180"/>
      <c r="Z52" s="180"/>
    </row>
    <row r="53" ht="12.75" customHeight="1">
      <c r="A53" s="185" t="s">
        <v>392</v>
      </c>
      <c r="B53" s="180">
        <v>7074.0</v>
      </c>
      <c r="C53" s="180" t="s">
        <v>393</v>
      </c>
      <c r="D53" s="180"/>
      <c r="E53" s="180"/>
      <c r="F53" s="180"/>
      <c r="G53" s="180"/>
      <c r="H53" s="180"/>
      <c r="I53" s="180"/>
      <c r="J53" s="180"/>
      <c r="K53" s="180"/>
      <c r="L53" s="180"/>
      <c r="M53" s="180"/>
      <c r="N53" s="180"/>
      <c r="O53" s="180"/>
      <c r="P53" s="180"/>
      <c r="Q53" s="180"/>
      <c r="R53" s="180"/>
      <c r="S53" s="180"/>
      <c r="T53" s="180"/>
      <c r="U53" s="180"/>
      <c r="V53" s="180"/>
      <c r="W53" s="180"/>
      <c r="X53" s="180"/>
      <c r="Y53" s="180"/>
      <c r="Z53" s="180"/>
    </row>
    <row r="54" ht="12.75" customHeight="1">
      <c r="A54" s="185" t="s">
        <v>394</v>
      </c>
      <c r="B54" s="180">
        <v>7076.0</v>
      </c>
      <c r="C54" s="180" t="s">
        <v>395</v>
      </c>
      <c r="D54" s="180"/>
      <c r="E54" s="180"/>
      <c r="F54" s="180"/>
      <c r="G54" s="180"/>
      <c r="H54" s="180"/>
      <c r="I54" s="180"/>
      <c r="J54" s="180"/>
      <c r="K54" s="180"/>
      <c r="L54" s="180"/>
      <c r="M54" s="180"/>
      <c r="N54" s="180"/>
      <c r="O54" s="180"/>
      <c r="P54" s="180"/>
      <c r="Q54" s="180"/>
      <c r="R54" s="180"/>
      <c r="S54" s="180"/>
      <c r="T54" s="180"/>
      <c r="U54" s="180"/>
      <c r="V54" s="180"/>
      <c r="W54" s="180"/>
      <c r="X54" s="180"/>
      <c r="Y54" s="180"/>
      <c r="Z54" s="180"/>
    </row>
    <row r="55" ht="12.75" customHeight="1">
      <c r="A55" s="185" t="s">
        <v>396</v>
      </c>
      <c r="B55" s="180">
        <v>7056.0</v>
      </c>
      <c r="C55" s="180" t="s">
        <v>324</v>
      </c>
      <c r="D55" s="180"/>
      <c r="E55" s="180"/>
      <c r="F55" s="180"/>
      <c r="G55" s="180"/>
      <c r="H55" s="180"/>
      <c r="I55" s="180"/>
      <c r="J55" s="180"/>
      <c r="K55" s="180"/>
      <c r="L55" s="180"/>
      <c r="M55" s="180"/>
      <c r="N55" s="180"/>
      <c r="O55" s="180"/>
      <c r="P55" s="180"/>
      <c r="Q55" s="180"/>
      <c r="R55" s="180"/>
      <c r="S55" s="180"/>
      <c r="T55" s="180"/>
      <c r="U55" s="180"/>
      <c r="V55" s="180"/>
      <c r="W55" s="180"/>
      <c r="X55" s="180"/>
      <c r="Y55" s="180"/>
      <c r="Z55" s="180"/>
    </row>
    <row r="56" ht="12.75" customHeight="1">
      <c r="A56" s="185" t="s">
        <v>397</v>
      </c>
      <c r="B56" s="180">
        <v>7058.0</v>
      </c>
      <c r="C56" s="180" t="s">
        <v>398</v>
      </c>
      <c r="D56" s="180"/>
      <c r="E56" s="180"/>
      <c r="F56" s="180"/>
      <c r="G56" s="180"/>
      <c r="H56" s="180"/>
      <c r="I56" s="180"/>
      <c r="J56" s="180"/>
      <c r="K56" s="180"/>
      <c r="L56" s="180"/>
      <c r="M56" s="180"/>
      <c r="N56" s="180"/>
      <c r="O56" s="180"/>
      <c r="P56" s="180"/>
      <c r="Q56" s="180"/>
      <c r="R56" s="180"/>
      <c r="S56" s="180"/>
      <c r="T56" s="180"/>
      <c r="U56" s="180"/>
      <c r="V56" s="180"/>
      <c r="W56" s="180"/>
      <c r="X56" s="180"/>
      <c r="Y56" s="180"/>
      <c r="Z56" s="180"/>
    </row>
    <row r="57" ht="12.75" customHeight="1">
      <c r="A57" s="185" t="s">
        <v>399</v>
      </c>
      <c r="B57" s="180">
        <v>7060.0</v>
      </c>
      <c r="C57" s="180" t="s">
        <v>325</v>
      </c>
      <c r="D57" s="180"/>
      <c r="E57" s="180"/>
      <c r="F57" s="180"/>
      <c r="G57" s="180"/>
      <c r="H57" s="180"/>
      <c r="I57" s="180"/>
      <c r="J57" s="180"/>
      <c r="K57" s="180"/>
      <c r="L57" s="180"/>
      <c r="M57" s="180"/>
      <c r="N57" s="180"/>
      <c r="O57" s="180"/>
      <c r="P57" s="180"/>
      <c r="Q57" s="180"/>
      <c r="R57" s="180"/>
      <c r="S57" s="180"/>
      <c r="T57" s="180"/>
      <c r="U57" s="180"/>
      <c r="V57" s="180"/>
      <c r="W57" s="180"/>
      <c r="X57" s="180"/>
      <c r="Y57" s="180"/>
      <c r="Z57" s="180"/>
    </row>
    <row r="58" ht="12.75" customHeight="1">
      <c r="A58" s="185" t="s">
        <v>400</v>
      </c>
      <c r="B58" s="180">
        <v>7062.0</v>
      </c>
      <c r="C58" s="180" t="s">
        <v>326</v>
      </c>
      <c r="D58" s="180"/>
      <c r="E58" s="180"/>
      <c r="F58" s="180"/>
      <c r="G58" s="180"/>
      <c r="H58" s="180"/>
      <c r="I58" s="180"/>
      <c r="J58" s="180"/>
      <c r="K58" s="180"/>
      <c r="L58" s="180"/>
      <c r="M58" s="180"/>
      <c r="N58" s="180"/>
      <c r="O58" s="180"/>
      <c r="P58" s="180"/>
      <c r="Q58" s="180"/>
      <c r="R58" s="180"/>
      <c r="S58" s="180"/>
      <c r="T58" s="180"/>
      <c r="U58" s="180"/>
      <c r="V58" s="180"/>
      <c r="W58" s="180"/>
      <c r="X58" s="180"/>
      <c r="Y58" s="180"/>
      <c r="Z58" s="180"/>
    </row>
    <row r="59" ht="12.75" customHeight="1">
      <c r="A59" s="185" t="s">
        <v>401</v>
      </c>
      <c r="B59" s="180">
        <v>7064.0</v>
      </c>
      <c r="C59" s="180" t="s">
        <v>327</v>
      </c>
      <c r="D59" s="180"/>
      <c r="E59" s="180"/>
      <c r="F59" s="180"/>
      <c r="G59" s="180"/>
      <c r="H59" s="180"/>
      <c r="I59" s="180"/>
      <c r="J59" s="180"/>
      <c r="K59" s="180"/>
      <c r="L59" s="180"/>
      <c r="M59" s="180"/>
      <c r="N59" s="180"/>
      <c r="O59" s="180"/>
      <c r="P59" s="180"/>
      <c r="Q59" s="180"/>
      <c r="R59" s="180"/>
      <c r="S59" s="180"/>
      <c r="T59" s="180"/>
      <c r="U59" s="180"/>
      <c r="V59" s="180"/>
      <c r="W59" s="180"/>
      <c r="X59" s="180"/>
      <c r="Y59" s="180"/>
      <c r="Z59" s="180"/>
    </row>
    <row r="60" ht="12.75" customHeight="1">
      <c r="A60" s="185" t="s">
        <v>402</v>
      </c>
      <c r="B60" s="180">
        <v>7066.0</v>
      </c>
      <c r="C60" s="180" t="s">
        <v>328</v>
      </c>
      <c r="D60" s="180"/>
      <c r="E60" s="180"/>
      <c r="F60" s="180"/>
      <c r="G60" s="180"/>
      <c r="H60" s="180"/>
      <c r="I60" s="180"/>
      <c r="J60" s="180"/>
      <c r="K60" s="180"/>
      <c r="L60" s="180"/>
      <c r="M60" s="180"/>
      <c r="N60" s="180"/>
      <c r="O60" s="180"/>
      <c r="P60" s="180"/>
      <c r="Q60" s="180"/>
      <c r="R60" s="180"/>
      <c r="S60" s="180"/>
      <c r="T60" s="180"/>
      <c r="U60" s="180"/>
      <c r="V60" s="180"/>
      <c r="W60" s="180"/>
      <c r="X60" s="180"/>
      <c r="Y60" s="180"/>
      <c r="Z60" s="180"/>
    </row>
    <row r="61" ht="12.75" customHeight="1">
      <c r="A61" s="180"/>
      <c r="B61" s="180">
        <v>7068.0</v>
      </c>
      <c r="C61" s="180" t="s">
        <v>329</v>
      </c>
      <c r="D61" s="180"/>
      <c r="E61" s="180"/>
      <c r="F61" s="180"/>
      <c r="G61" s="180"/>
      <c r="H61" s="180"/>
      <c r="I61" s="180"/>
      <c r="J61" s="180"/>
      <c r="K61" s="180"/>
      <c r="L61" s="180"/>
      <c r="M61" s="180"/>
      <c r="N61" s="180"/>
      <c r="O61" s="180"/>
      <c r="P61" s="180"/>
      <c r="Q61" s="180"/>
      <c r="R61" s="180"/>
      <c r="S61" s="180"/>
      <c r="T61" s="180"/>
      <c r="U61" s="180"/>
      <c r="V61" s="180"/>
      <c r="W61" s="180"/>
      <c r="X61" s="180"/>
      <c r="Y61" s="180"/>
      <c r="Z61" s="180"/>
    </row>
    <row r="62" ht="12.75" customHeight="1">
      <c r="A62" s="180"/>
      <c r="B62" s="180"/>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row>
    <row r="63" ht="12.75" customHeight="1">
      <c r="A63" s="180"/>
      <c r="B63" s="180"/>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row>
    <row r="64" ht="12.75" customHeight="1">
      <c r="A64" s="180"/>
      <c r="B64" s="180"/>
      <c r="C64" s="180"/>
      <c r="D64" s="180"/>
      <c r="E64" s="180"/>
      <c r="F64" s="180"/>
      <c r="G64" s="180"/>
      <c r="H64" s="180"/>
      <c r="I64" s="180"/>
      <c r="J64" s="180"/>
      <c r="K64" s="180"/>
      <c r="L64" s="180"/>
      <c r="M64" s="180"/>
      <c r="N64" s="180"/>
      <c r="O64" s="180"/>
      <c r="P64" s="180"/>
      <c r="Q64" s="180"/>
      <c r="R64" s="180"/>
      <c r="S64" s="180"/>
      <c r="T64" s="180"/>
      <c r="U64" s="180"/>
      <c r="V64" s="180"/>
      <c r="W64" s="180"/>
      <c r="X64" s="180"/>
      <c r="Y64" s="180"/>
      <c r="Z64" s="180"/>
    </row>
    <row r="65" ht="12.75" customHeight="1">
      <c r="A65" s="180"/>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row>
    <row r="66" ht="12.75" customHeight="1">
      <c r="A66" s="180"/>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row>
    <row r="67" ht="12.75" customHeight="1">
      <c r="A67" s="180"/>
      <c r="B67" s="180"/>
      <c r="C67" s="180"/>
      <c r="D67" s="180"/>
      <c r="E67" s="180"/>
      <c r="F67" s="180"/>
      <c r="G67" s="180"/>
      <c r="H67" s="180"/>
      <c r="I67" s="180"/>
      <c r="J67" s="180"/>
      <c r="K67" s="180"/>
      <c r="L67" s="180"/>
      <c r="M67" s="180"/>
      <c r="N67" s="180"/>
      <c r="O67" s="180"/>
      <c r="P67" s="180"/>
      <c r="Q67" s="180"/>
      <c r="R67" s="180"/>
      <c r="S67" s="180"/>
      <c r="T67" s="180"/>
      <c r="U67" s="180"/>
      <c r="V67" s="180"/>
      <c r="W67" s="180"/>
      <c r="X67" s="180"/>
      <c r="Y67" s="180"/>
      <c r="Z67" s="180"/>
    </row>
    <row r="68" ht="12.75" customHeight="1">
      <c r="A68" s="180"/>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row>
    <row r="69" ht="12.75" customHeight="1">
      <c r="A69" s="180"/>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row>
    <row r="70" ht="12.75" customHeight="1">
      <c r="A70" s="180"/>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row>
    <row r="71" ht="12.75" customHeight="1">
      <c r="A71" s="180"/>
      <c r="B71" s="180"/>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row>
    <row r="72" ht="12.75" customHeight="1">
      <c r="A72" s="180"/>
      <c r="B72" s="180"/>
      <c r="C72" s="180"/>
      <c r="D72" s="180"/>
      <c r="E72" s="180"/>
      <c r="F72" s="180"/>
      <c r="G72" s="180"/>
      <c r="H72" s="180"/>
      <c r="I72" s="180"/>
      <c r="J72" s="180"/>
      <c r="K72" s="180"/>
      <c r="L72" s="180"/>
      <c r="M72" s="180"/>
      <c r="N72" s="180"/>
      <c r="O72" s="180"/>
      <c r="P72" s="180"/>
      <c r="Q72" s="180"/>
      <c r="R72" s="180"/>
      <c r="S72" s="180"/>
      <c r="T72" s="180"/>
      <c r="U72" s="180"/>
      <c r="V72" s="180"/>
      <c r="W72" s="180"/>
      <c r="X72" s="180"/>
      <c r="Y72" s="180"/>
      <c r="Z72" s="180"/>
    </row>
    <row r="73" ht="12.75" customHeight="1">
      <c r="A73" s="180"/>
      <c r="B73" s="180"/>
      <c r="C73" s="180"/>
      <c r="D73" s="180"/>
      <c r="E73" s="180"/>
      <c r="F73" s="180"/>
      <c r="G73" s="180"/>
      <c r="H73" s="180"/>
      <c r="I73" s="180"/>
      <c r="J73" s="180"/>
      <c r="K73" s="180"/>
      <c r="L73" s="180"/>
      <c r="M73" s="180"/>
      <c r="N73" s="180"/>
      <c r="O73" s="180"/>
      <c r="P73" s="180"/>
      <c r="Q73" s="180"/>
      <c r="R73" s="180"/>
      <c r="S73" s="180"/>
      <c r="T73" s="180"/>
      <c r="U73" s="180"/>
      <c r="V73" s="180"/>
      <c r="W73" s="180"/>
      <c r="X73" s="180"/>
      <c r="Y73" s="180"/>
      <c r="Z73" s="180"/>
    </row>
    <row r="74" ht="12.75" customHeight="1">
      <c r="A74" s="180"/>
      <c r="B74" s="180"/>
      <c r="C74" s="180"/>
      <c r="D74" s="180"/>
      <c r="E74" s="180"/>
      <c r="F74" s="180"/>
      <c r="G74" s="180"/>
      <c r="H74" s="180"/>
      <c r="I74" s="180"/>
      <c r="J74" s="180"/>
      <c r="K74" s="180"/>
      <c r="L74" s="180"/>
      <c r="M74" s="180"/>
      <c r="N74" s="180"/>
      <c r="O74" s="180"/>
      <c r="P74" s="180"/>
      <c r="Q74" s="180"/>
      <c r="R74" s="180"/>
      <c r="S74" s="180"/>
      <c r="T74" s="180"/>
      <c r="U74" s="180"/>
      <c r="V74" s="180"/>
      <c r="W74" s="180"/>
      <c r="X74" s="180"/>
      <c r="Y74" s="180"/>
      <c r="Z74" s="180"/>
    </row>
    <row r="75" ht="12.75" customHeight="1">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row>
    <row r="76" ht="12.75" customHeight="1">
      <c r="A76" s="180"/>
      <c r="B76" s="180"/>
      <c r="C76" s="180"/>
      <c r="D76" s="180"/>
      <c r="E76" s="180"/>
      <c r="F76" s="180"/>
      <c r="G76" s="180"/>
      <c r="H76" s="180"/>
      <c r="I76" s="180"/>
      <c r="J76" s="180"/>
      <c r="K76" s="180"/>
      <c r="L76" s="180"/>
      <c r="M76" s="180"/>
      <c r="N76" s="180"/>
      <c r="O76" s="180"/>
      <c r="P76" s="180"/>
      <c r="Q76" s="180"/>
      <c r="R76" s="180"/>
      <c r="S76" s="180"/>
      <c r="T76" s="180"/>
      <c r="U76" s="180"/>
      <c r="V76" s="180"/>
      <c r="W76" s="180"/>
      <c r="X76" s="180"/>
      <c r="Y76" s="180"/>
      <c r="Z76" s="180"/>
    </row>
    <row r="77" ht="12.75" customHeight="1">
      <c r="A77" s="180"/>
      <c r="B77" s="180"/>
      <c r="C77" s="180"/>
      <c r="D77" s="180"/>
      <c r="E77" s="180"/>
      <c r="F77" s="180"/>
      <c r="G77" s="180"/>
      <c r="H77" s="180"/>
      <c r="I77" s="180"/>
      <c r="J77" s="180"/>
      <c r="K77" s="180"/>
      <c r="L77" s="180"/>
      <c r="M77" s="180"/>
      <c r="N77" s="180"/>
      <c r="O77" s="180"/>
      <c r="P77" s="180"/>
      <c r="Q77" s="180"/>
      <c r="R77" s="180"/>
      <c r="S77" s="180"/>
      <c r="T77" s="180"/>
      <c r="U77" s="180"/>
      <c r="V77" s="180"/>
      <c r="W77" s="180"/>
      <c r="X77" s="180"/>
      <c r="Y77" s="180"/>
      <c r="Z77" s="180"/>
    </row>
    <row r="78" ht="12.75" customHeight="1">
      <c r="A78" s="180"/>
      <c r="B78" s="180"/>
      <c r="C78" s="180"/>
      <c r="D78" s="180"/>
      <c r="E78" s="180"/>
      <c r="F78" s="180"/>
      <c r="G78" s="180"/>
      <c r="H78" s="180"/>
      <c r="I78" s="180"/>
      <c r="J78" s="180"/>
      <c r="K78" s="180"/>
      <c r="L78" s="180"/>
      <c r="M78" s="180"/>
      <c r="N78" s="180"/>
      <c r="O78" s="180"/>
      <c r="P78" s="180"/>
      <c r="Q78" s="180"/>
      <c r="R78" s="180"/>
      <c r="S78" s="180"/>
      <c r="T78" s="180"/>
      <c r="U78" s="180"/>
      <c r="V78" s="180"/>
      <c r="W78" s="180"/>
      <c r="X78" s="180"/>
      <c r="Y78" s="180"/>
      <c r="Z78" s="180"/>
    </row>
    <row r="79" ht="12.75" customHeight="1">
      <c r="A79" s="180"/>
      <c r="B79" s="180"/>
      <c r="C79" s="180"/>
      <c r="D79" s="180"/>
      <c r="E79" s="180"/>
      <c r="F79" s="180"/>
      <c r="G79" s="180"/>
      <c r="H79" s="180"/>
      <c r="I79" s="180"/>
      <c r="J79" s="180"/>
      <c r="K79" s="180"/>
      <c r="L79" s="180"/>
      <c r="M79" s="180"/>
      <c r="N79" s="180"/>
      <c r="O79" s="180"/>
      <c r="P79" s="180"/>
      <c r="Q79" s="180"/>
      <c r="R79" s="180"/>
      <c r="S79" s="180"/>
      <c r="T79" s="180"/>
      <c r="U79" s="180"/>
      <c r="V79" s="180"/>
      <c r="W79" s="180"/>
      <c r="X79" s="180"/>
      <c r="Y79" s="180"/>
      <c r="Z79" s="180"/>
    </row>
    <row r="80" ht="12.75" customHeight="1">
      <c r="A80" s="180"/>
      <c r="B80" s="180"/>
      <c r="C80" s="180"/>
      <c r="D80" s="180"/>
      <c r="E80" s="180"/>
      <c r="F80" s="180"/>
      <c r="G80" s="180"/>
      <c r="H80" s="180"/>
      <c r="I80" s="180"/>
      <c r="J80" s="180"/>
      <c r="K80" s="180"/>
      <c r="L80" s="180"/>
      <c r="M80" s="180"/>
      <c r="N80" s="180"/>
      <c r="O80" s="180"/>
      <c r="P80" s="180"/>
      <c r="Q80" s="180"/>
      <c r="R80" s="180"/>
      <c r="S80" s="180"/>
      <c r="T80" s="180"/>
      <c r="U80" s="180"/>
      <c r="V80" s="180"/>
      <c r="W80" s="180"/>
      <c r="X80" s="180"/>
      <c r="Y80" s="180"/>
      <c r="Z80" s="180"/>
    </row>
    <row r="81" ht="12.75" customHeight="1">
      <c r="A81" s="180"/>
      <c r="B81" s="180"/>
      <c r="C81" s="180"/>
      <c r="D81" s="180"/>
      <c r="E81" s="180"/>
      <c r="F81" s="180"/>
      <c r="G81" s="180"/>
      <c r="H81" s="180"/>
      <c r="I81" s="180"/>
      <c r="J81" s="180"/>
      <c r="K81" s="180"/>
      <c r="L81" s="180"/>
      <c r="M81" s="180"/>
      <c r="N81" s="180"/>
      <c r="O81" s="180"/>
      <c r="P81" s="180"/>
      <c r="Q81" s="180"/>
      <c r="R81" s="180"/>
      <c r="S81" s="180"/>
      <c r="T81" s="180"/>
      <c r="U81" s="180"/>
      <c r="V81" s="180"/>
      <c r="W81" s="180"/>
      <c r="X81" s="180"/>
      <c r="Y81" s="180"/>
      <c r="Z81" s="180"/>
    </row>
    <row r="82" ht="12.75" customHeight="1">
      <c r="A82" s="180"/>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row>
    <row r="83" ht="12.75" customHeight="1">
      <c r="A83" s="180"/>
      <c r="B83" s="180"/>
      <c r="C83" s="180"/>
      <c r="D83" s="180"/>
      <c r="E83" s="180"/>
      <c r="F83" s="180"/>
      <c r="G83" s="180"/>
      <c r="H83" s="180"/>
      <c r="I83" s="180"/>
      <c r="J83" s="180"/>
      <c r="K83" s="180"/>
      <c r="L83" s="180"/>
      <c r="M83" s="180"/>
      <c r="N83" s="180"/>
      <c r="O83" s="180"/>
      <c r="P83" s="180"/>
      <c r="Q83" s="180"/>
      <c r="R83" s="180"/>
      <c r="S83" s="180"/>
      <c r="T83" s="180"/>
      <c r="U83" s="180"/>
      <c r="V83" s="180"/>
      <c r="W83" s="180"/>
      <c r="X83" s="180"/>
      <c r="Y83" s="180"/>
      <c r="Z83" s="180"/>
    </row>
    <row r="84" ht="12.75" customHeight="1">
      <c r="A84" s="180"/>
      <c r="B84" s="180"/>
      <c r="C84" s="180"/>
      <c r="D84" s="180"/>
      <c r="E84" s="180"/>
      <c r="F84" s="180"/>
      <c r="G84" s="180"/>
      <c r="H84" s="180"/>
      <c r="I84" s="180"/>
      <c r="J84" s="180"/>
      <c r="K84" s="180"/>
      <c r="L84" s="180"/>
      <c r="M84" s="180"/>
      <c r="N84" s="180"/>
      <c r="O84" s="180"/>
      <c r="P84" s="180"/>
      <c r="Q84" s="180"/>
      <c r="R84" s="180"/>
      <c r="S84" s="180"/>
      <c r="T84" s="180"/>
      <c r="U84" s="180"/>
      <c r="V84" s="180"/>
      <c r="W84" s="180"/>
      <c r="X84" s="180"/>
      <c r="Y84" s="180"/>
      <c r="Z84" s="180"/>
    </row>
    <row r="85" ht="12.75" customHeight="1">
      <c r="A85" s="180"/>
      <c r="B85" s="180"/>
      <c r="C85" s="180"/>
      <c r="D85" s="180"/>
      <c r="E85" s="180"/>
      <c r="F85" s="180"/>
      <c r="G85" s="180"/>
      <c r="H85" s="180"/>
      <c r="I85" s="180"/>
      <c r="J85" s="180"/>
      <c r="K85" s="180"/>
      <c r="L85" s="180"/>
      <c r="M85" s="180"/>
      <c r="N85" s="180"/>
      <c r="O85" s="180"/>
      <c r="P85" s="180"/>
      <c r="Q85" s="180"/>
      <c r="R85" s="180"/>
      <c r="S85" s="180"/>
      <c r="T85" s="180"/>
      <c r="U85" s="180"/>
      <c r="V85" s="180"/>
      <c r="W85" s="180"/>
      <c r="X85" s="180"/>
      <c r="Y85" s="180"/>
      <c r="Z85" s="180"/>
    </row>
    <row r="86" ht="12.75" customHeight="1">
      <c r="A86" s="180"/>
      <c r="B86" s="180"/>
      <c r="C86" s="180"/>
      <c r="D86" s="180"/>
      <c r="E86" s="180"/>
      <c r="F86" s="180"/>
      <c r="G86" s="180"/>
      <c r="H86" s="180"/>
      <c r="I86" s="180"/>
      <c r="J86" s="180"/>
      <c r="K86" s="180"/>
      <c r="L86" s="180"/>
      <c r="M86" s="180"/>
      <c r="N86" s="180"/>
      <c r="O86" s="180"/>
      <c r="P86" s="180"/>
      <c r="Q86" s="180"/>
      <c r="R86" s="180"/>
      <c r="S86" s="180"/>
      <c r="T86" s="180"/>
      <c r="U86" s="180"/>
      <c r="V86" s="180"/>
      <c r="W86" s="180"/>
      <c r="X86" s="180"/>
      <c r="Y86" s="180"/>
      <c r="Z86" s="180"/>
    </row>
    <row r="87" ht="12.75" customHeight="1">
      <c r="A87" s="180"/>
      <c r="B87" s="180"/>
      <c r="C87" s="180"/>
      <c r="D87" s="180"/>
      <c r="E87" s="180"/>
      <c r="F87" s="180"/>
      <c r="G87" s="180"/>
      <c r="H87" s="180"/>
      <c r="I87" s="180"/>
      <c r="J87" s="180"/>
      <c r="K87" s="180"/>
      <c r="L87" s="180"/>
      <c r="M87" s="180"/>
      <c r="N87" s="180"/>
      <c r="O87" s="180"/>
      <c r="P87" s="180"/>
      <c r="Q87" s="180"/>
      <c r="R87" s="180"/>
      <c r="S87" s="180"/>
      <c r="T87" s="180"/>
      <c r="U87" s="180"/>
      <c r="V87" s="180"/>
      <c r="W87" s="180"/>
      <c r="X87" s="180"/>
      <c r="Y87" s="180"/>
      <c r="Z87" s="180"/>
    </row>
    <row r="88" ht="12.75" customHeight="1">
      <c r="A88" s="180"/>
      <c r="B88" s="180"/>
      <c r="C88" s="180"/>
      <c r="D88" s="180"/>
      <c r="E88" s="180"/>
      <c r="F88" s="180"/>
      <c r="G88" s="180"/>
      <c r="H88" s="180"/>
      <c r="I88" s="180"/>
      <c r="J88" s="180"/>
      <c r="K88" s="180"/>
      <c r="L88" s="180"/>
      <c r="M88" s="180"/>
      <c r="N88" s="180"/>
      <c r="O88" s="180"/>
      <c r="P88" s="180"/>
      <c r="Q88" s="180"/>
      <c r="R88" s="180"/>
      <c r="S88" s="180"/>
      <c r="T88" s="180"/>
      <c r="U88" s="180"/>
      <c r="V88" s="180"/>
      <c r="W88" s="180"/>
      <c r="X88" s="180"/>
      <c r="Y88" s="180"/>
      <c r="Z88" s="180"/>
    </row>
    <row r="89" ht="12.75" customHeight="1">
      <c r="A89" s="180"/>
      <c r="B89" s="180"/>
      <c r="C89" s="180"/>
      <c r="D89" s="180"/>
      <c r="E89" s="180"/>
      <c r="F89" s="180"/>
      <c r="G89" s="180"/>
      <c r="H89" s="180"/>
      <c r="I89" s="180"/>
      <c r="J89" s="180"/>
      <c r="K89" s="180"/>
      <c r="L89" s="180"/>
      <c r="M89" s="180"/>
      <c r="N89" s="180"/>
      <c r="O89" s="180"/>
      <c r="P89" s="180"/>
      <c r="Q89" s="180"/>
      <c r="R89" s="180"/>
      <c r="S89" s="180"/>
      <c r="T89" s="180"/>
      <c r="U89" s="180"/>
      <c r="V89" s="180"/>
      <c r="W89" s="180"/>
      <c r="X89" s="180"/>
      <c r="Y89" s="180"/>
      <c r="Z89" s="180"/>
    </row>
    <row r="90" ht="12.75" customHeight="1">
      <c r="A90" s="180"/>
      <c r="B90" s="180"/>
      <c r="C90" s="180"/>
      <c r="D90" s="180"/>
      <c r="E90" s="180"/>
      <c r="F90" s="180"/>
      <c r="G90" s="180"/>
      <c r="H90" s="180"/>
      <c r="I90" s="180"/>
      <c r="J90" s="180"/>
      <c r="K90" s="180"/>
      <c r="L90" s="180"/>
      <c r="M90" s="180"/>
      <c r="N90" s="180"/>
      <c r="O90" s="180"/>
      <c r="P90" s="180"/>
      <c r="Q90" s="180"/>
      <c r="R90" s="180"/>
      <c r="S90" s="180"/>
      <c r="T90" s="180"/>
      <c r="U90" s="180"/>
      <c r="V90" s="180"/>
      <c r="W90" s="180"/>
      <c r="X90" s="180"/>
      <c r="Y90" s="180"/>
      <c r="Z90" s="180"/>
    </row>
    <row r="91" ht="12.75" customHeight="1">
      <c r="A91" s="180"/>
      <c r="B91" s="180"/>
      <c r="C91" s="180"/>
      <c r="D91" s="180"/>
      <c r="E91" s="180"/>
      <c r="F91" s="180"/>
      <c r="G91" s="180"/>
      <c r="H91" s="180"/>
      <c r="I91" s="180"/>
      <c r="J91" s="180"/>
      <c r="K91" s="180"/>
      <c r="L91" s="180"/>
      <c r="M91" s="180"/>
      <c r="N91" s="180"/>
      <c r="O91" s="180"/>
      <c r="P91" s="180"/>
      <c r="Q91" s="180"/>
      <c r="R91" s="180"/>
      <c r="S91" s="180"/>
      <c r="T91" s="180"/>
      <c r="U91" s="180"/>
      <c r="V91" s="180"/>
      <c r="W91" s="180"/>
      <c r="X91" s="180"/>
      <c r="Y91" s="180"/>
      <c r="Z91" s="180"/>
    </row>
    <row r="92" ht="12.75" customHeight="1">
      <c r="A92" s="180"/>
      <c r="B92" s="180"/>
      <c r="C92" s="180"/>
      <c r="D92" s="180"/>
      <c r="E92" s="180"/>
      <c r="F92" s="180"/>
      <c r="G92" s="180"/>
      <c r="H92" s="180"/>
      <c r="I92" s="180"/>
      <c r="J92" s="180"/>
      <c r="K92" s="180"/>
      <c r="L92" s="180"/>
      <c r="M92" s="180"/>
      <c r="N92" s="180"/>
      <c r="O92" s="180"/>
      <c r="P92" s="180"/>
      <c r="Q92" s="180"/>
      <c r="R92" s="180"/>
      <c r="S92" s="180"/>
      <c r="T92" s="180"/>
      <c r="U92" s="180"/>
      <c r="V92" s="180"/>
      <c r="W92" s="180"/>
      <c r="X92" s="180"/>
      <c r="Y92" s="180"/>
      <c r="Z92" s="180"/>
    </row>
    <row r="93" ht="12.75" customHeight="1">
      <c r="A93" s="180"/>
      <c r="B93" s="180"/>
      <c r="C93" s="180"/>
      <c r="D93" s="180"/>
      <c r="E93" s="180"/>
      <c r="F93" s="180"/>
      <c r="G93" s="180"/>
      <c r="H93" s="180"/>
      <c r="I93" s="180"/>
      <c r="J93" s="180"/>
      <c r="K93" s="180"/>
      <c r="L93" s="180"/>
      <c r="M93" s="180"/>
      <c r="N93" s="180"/>
      <c r="O93" s="180"/>
      <c r="P93" s="180"/>
      <c r="Q93" s="180"/>
      <c r="R93" s="180"/>
      <c r="S93" s="180"/>
      <c r="T93" s="180"/>
      <c r="U93" s="180"/>
      <c r="V93" s="180"/>
      <c r="W93" s="180"/>
      <c r="X93" s="180"/>
      <c r="Y93" s="180"/>
      <c r="Z93" s="180"/>
    </row>
    <row r="94" ht="12.75" customHeight="1">
      <c r="A94" s="180"/>
      <c r="B94" s="180"/>
      <c r="C94" s="180"/>
      <c r="D94" s="180"/>
      <c r="E94" s="180"/>
      <c r="F94" s="180"/>
      <c r="G94" s="180"/>
      <c r="H94" s="180"/>
      <c r="I94" s="180"/>
      <c r="J94" s="180"/>
      <c r="K94" s="180"/>
      <c r="L94" s="180"/>
      <c r="M94" s="180"/>
      <c r="N94" s="180"/>
      <c r="O94" s="180"/>
      <c r="P94" s="180"/>
      <c r="Q94" s="180"/>
      <c r="R94" s="180"/>
      <c r="S94" s="180"/>
      <c r="T94" s="180"/>
      <c r="U94" s="180"/>
      <c r="V94" s="180"/>
      <c r="W94" s="180"/>
      <c r="X94" s="180"/>
      <c r="Y94" s="180"/>
      <c r="Z94" s="180"/>
    </row>
    <row r="95" ht="12.75" customHeight="1">
      <c r="A95" s="180"/>
      <c r="B95" s="180"/>
      <c r="C95" s="180"/>
      <c r="D95" s="180"/>
      <c r="E95" s="180"/>
      <c r="F95" s="180"/>
      <c r="G95" s="180"/>
      <c r="H95" s="180"/>
      <c r="I95" s="180"/>
      <c r="J95" s="180"/>
      <c r="K95" s="180"/>
      <c r="L95" s="180"/>
      <c r="M95" s="180"/>
      <c r="N95" s="180"/>
      <c r="O95" s="180"/>
      <c r="P95" s="180"/>
      <c r="Q95" s="180"/>
      <c r="R95" s="180"/>
      <c r="S95" s="180"/>
      <c r="T95" s="180"/>
      <c r="U95" s="180"/>
      <c r="V95" s="180"/>
      <c r="W95" s="180"/>
      <c r="X95" s="180"/>
      <c r="Y95" s="180"/>
      <c r="Z95" s="180"/>
    </row>
    <row r="96" ht="12.75" customHeight="1">
      <c r="A96" s="180"/>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row>
    <row r="97" ht="12.75" customHeight="1">
      <c r="A97" s="180"/>
      <c r="B97" s="180"/>
      <c r="C97" s="180"/>
      <c r="D97" s="180"/>
      <c r="E97" s="180"/>
      <c r="F97" s="180"/>
      <c r="G97" s="180"/>
      <c r="H97" s="180"/>
      <c r="I97" s="180"/>
      <c r="J97" s="180"/>
      <c r="K97" s="180"/>
      <c r="L97" s="180"/>
      <c r="M97" s="180"/>
      <c r="N97" s="180"/>
      <c r="O97" s="180"/>
      <c r="P97" s="180"/>
      <c r="Q97" s="180"/>
      <c r="R97" s="180"/>
      <c r="S97" s="180"/>
      <c r="T97" s="180"/>
      <c r="U97" s="180"/>
      <c r="V97" s="180"/>
      <c r="W97" s="180"/>
      <c r="X97" s="180"/>
      <c r="Y97" s="180"/>
      <c r="Z97" s="180"/>
    </row>
    <row r="98" ht="12.75" customHeight="1">
      <c r="A98" s="180"/>
      <c r="B98" s="180"/>
      <c r="C98" s="180"/>
      <c r="D98" s="180"/>
      <c r="E98" s="180"/>
      <c r="F98" s="180"/>
      <c r="G98" s="180"/>
      <c r="H98" s="180"/>
      <c r="I98" s="180"/>
      <c r="J98" s="180"/>
      <c r="K98" s="180"/>
      <c r="L98" s="180"/>
      <c r="M98" s="180"/>
      <c r="N98" s="180"/>
      <c r="O98" s="180"/>
      <c r="P98" s="180"/>
      <c r="Q98" s="180"/>
      <c r="R98" s="180"/>
      <c r="S98" s="180"/>
      <c r="T98" s="180"/>
      <c r="U98" s="180"/>
      <c r="V98" s="180"/>
      <c r="W98" s="180"/>
      <c r="X98" s="180"/>
      <c r="Y98" s="180"/>
      <c r="Z98" s="180"/>
    </row>
    <row r="99" ht="12.75" customHeight="1">
      <c r="A99" s="180"/>
      <c r="B99" s="180"/>
      <c r="C99" s="180"/>
      <c r="D99" s="180"/>
      <c r="E99" s="180"/>
      <c r="F99" s="180"/>
      <c r="G99" s="180"/>
      <c r="H99" s="180"/>
      <c r="I99" s="180"/>
      <c r="J99" s="180"/>
      <c r="K99" s="180"/>
      <c r="L99" s="180"/>
      <c r="M99" s="180"/>
      <c r="N99" s="180"/>
      <c r="O99" s="180"/>
      <c r="P99" s="180"/>
      <c r="Q99" s="180"/>
      <c r="R99" s="180"/>
      <c r="S99" s="180"/>
      <c r="T99" s="180"/>
      <c r="U99" s="180"/>
      <c r="V99" s="180"/>
      <c r="W99" s="180"/>
      <c r="X99" s="180"/>
      <c r="Y99" s="180"/>
      <c r="Z99" s="180"/>
    </row>
    <row r="100" ht="12.75" customHeight="1">
      <c r="A100" s="180"/>
      <c r="B100" s="180"/>
      <c r="C100" s="180"/>
      <c r="D100" s="180"/>
      <c r="E100" s="180"/>
      <c r="F100" s="180"/>
      <c r="G100" s="180"/>
      <c r="H100" s="180"/>
      <c r="I100" s="180"/>
      <c r="J100" s="180"/>
      <c r="K100" s="180"/>
      <c r="L100" s="180"/>
      <c r="M100" s="180"/>
      <c r="N100" s="180"/>
      <c r="O100" s="180"/>
      <c r="P100" s="180"/>
      <c r="Q100" s="180"/>
      <c r="R100" s="180"/>
      <c r="S100" s="180"/>
      <c r="T100" s="180"/>
      <c r="U100" s="180"/>
      <c r="V100" s="180"/>
      <c r="W100" s="180"/>
      <c r="X100" s="180"/>
      <c r="Y100" s="180"/>
      <c r="Z100" s="180"/>
    </row>
    <row r="101" ht="12.75" customHeight="1">
      <c r="A101" s="180"/>
      <c r="B101" s="180"/>
      <c r="C101" s="180"/>
      <c r="D101" s="180"/>
      <c r="E101" s="180"/>
      <c r="F101" s="180"/>
      <c r="G101" s="180"/>
      <c r="H101" s="180"/>
      <c r="I101" s="180"/>
      <c r="J101" s="180"/>
      <c r="K101" s="180"/>
      <c r="L101" s="180"/>
      <c r="M101" s="180"/>
      <c r="N101" s="180"/>
      <c r="O101" s="180"/>
      <c r="P101" s="180"/>
      <c r="Q101" s="180"/>
      <c r="R101" s="180"/>
      <c r="S101" s="180"/>
      <c r="T101" s="180"/>
      <c r="U101" s="180"/>
      <c r="V101" s="180"/>
      <c r="W101" s="180"/>
      <c r="X101" s="180"/>
      <c r="Y101" s="180"/>
      <c r="Z101" s="180"/>
    </row>
    <row r="102" ht="12.75" customHeight="1">
      <c r="A102" s="180"/>
      <c r="B102" s="180"/>
      <c r="C102" s="180"/>
      <c r="D102" s="180"/>
      <c r="E102" s="180"/>
      <c r="F102" s="180"/>
      <c r="G102" s="180"/>
      <c r="H102" s="180"/>
      <c r="I102" s="180"/>
      <c r="J102" s="180"/>
      <c r="K102" s="180"/>
      <c r="L102" s="180"/>
      <c r="M102" s="180"/>
      <c r="N102" s="180"/>
      <c r="O102" s="180"/>
      <c r="P102" s="180"/>
      <c r="Q102" s="180"/>
      <c r="R102" s="180"/>
      <c r="S102" s="180"/>
      <c r="T102" s="180"/>
      <c r="U102" s="180"/>
      <c r="V102" s="180"/>
      <c r="W102" s="180"/>
      <c r="X102" s="180"/>
      <c r="Y102" s="180"/>
      <c r="Z102" s="180"/>
    </row>
    <row r="103" ht="12.75" customHeight="1">
      <c r="A103" s="180"/>
      <c r="B103" s="180"/>
      <c r="C103" s="180"/>
      <c r="D103" s="180"/>
      <c r="E103" s="180"/>
      <c r="F103" s="180"/>
      <c r="G103" s="180"/>
      <c r="H103" s="180"/>
      <c r="I103" s="180"/>
      <c r="J103" s="180"/>
      <c r="K103" s="180"/>
      <c r="L103" s="180"/>
      <c r="M103" s="180"/>
      <c r="N103" s="180"/>
      <c r="O103" s="180"/>
      <c r="P103" s="180"/>
      <c r="Q103" s="180"/>
      <c r="R103" s="180"/>
      <c r="S103" s="180"/>
      <c r="T103" s="180"/>
      <c r="U103" s="180"/>
      <c r="V103" s="180"/>
      <c r="W103" s="180"/>
      <c r="X103" s="180"/>
      <c r="Y103" s="180"/>
      <c r="Z103" s="180"/>
    </row>
    <row r="104" ht="12.75" customHeight="1">
      <c r="A104" s="180"/>
      <c r="B104" s="180"/>
      <c r="C104" s="180"/>
      <c r="D104" s="180"/>
      <c r="E104" s="180"/>
      <c r="F104" s="180"/>
      <c r="G104" s="180"/>
      <c r="H104" s="180"/>
      <c r="I104" s="180"/>
      <c r="J104" s="180"/>
      <c r="K104" s="180"/>
      <c r="L104" s="180"/>
      <c r="M104" s="180"/>
      <c r="N104" s="180"/>
      <c r="O104" s="180"/>
      <c r="P104" s="180"/>
      <c r="Q104" s="180"/>
      <c r="R104" s="180"/>
      <c r="S104" s="180"/>
      <c r="T104" s="180"/>
      <c r="U104" s="180"/>
      <c r="V104" s="180"/>
      <c r="W104" s="180"/>
      <c r="X104" s="180"/>
      <c r="Y104" s="180"/>
      <c r="Z104" s="180"/>
    </row>
    <row r="105" ht="12.75" customHeight="1">
      <c r="A105" s="180"/>
      <c r="B105" s="180"/>
      <c r="C105" s="180"/>
      <c r="D105" s="180"/>
      <c r="E105" s="180"/>
      <c r="F105" s="180"/>
      <c r="G105" s="180"/>
      <c r="H105" s="180"/>
      <c r="I105" s="180"/>
      <c r="J105" s="180"/>
      <c r="K105" s="180"/>
      <c r="L105" s="180"/>
      <c r="M105" s="180"/>
      <c r="N105" s="180"/>
      <c r="O105" s="180"/>
      <c r="P105" s="180"/>
      <c r="Q105" s="180"/>
      <c r="R105" s="180"/>
      <c r="S105" s="180"/>
      <c r="T105" s="180"/>
      <c r="U105" s="180"/>
      <c r="V105" s="180"/>
      <c r="W105" s="180"/>
      <c r="X105" s="180"/>
      <c r="Y105" s="180"/>
      <c r="Z105" s="180"/>
    </row>
    <row r="106" ht="12.75" customHeight="1">
      <c r="A106" s="180"/>
      <c r="B106" s="180"/>
      <c r="C106" s="180"/>
      <c r="D106" s="180"/>
      <c r="E106" s="180"/>
      <c r="F106" s="180"/>
      <c r="G106" s="180"/>
      <c r="H106" s="180"/>
      <c r="I106" s="180"/>
      <c r="J106" s="180"/>
      <c r="K106" s="180"/>
      <c r="L106" s="180"/>
      <c r="M106" s="180"/>
      <c r="N106" s="180"/>
      <c r="O106" s="180"/>
      <c r="P106" s="180"/>
      <c r="Q106" s="180"/>
      <c r="R106" s="180"/>
      <c r="S106" s="180"/>
      <c r="T106" s="180"/>
      <c r="U106" s="180"/>
      <c r="V106" s="180"/>
      <c r="W106" s="180"/>
      <c r="X106" s="180"/>
      <c r="Y106" s="180"/>
      <c r="Z106" s="180"/>
    </row>
    <row r="107" ht="12.75" customHeight="1">
      <c r="A107" s="180"/>
      <c r="B107" s="180"/>
      <c r="C107" s="180"/>
      <c r="D107" s="180"/>
      <c r="E107" s="180"/>
      <c r="F107" s="180"/>
      <c r="G107" s="180"/>
      <c r="H107" s="180"/>
      <c r="I107" s="180"/>
      <c r="J107" s="180"/>
      <c r="K107" s="180"/>
      <c r="L107" s="180"/>
      <c r="M107" s="180"/>
      <c r="N107" s="180"/>
      <c r="O107" s="180"/>
      <c r="P107" s="180"/>
      <c r="Q107" s="180"/>
      <c r="R107" s="180"/>
      <c r="S107" s="180"/>
      <c r="T107" s="180"/>
      <c r="U107" s="180"/>
      <c r="V107" s="180"/>
      <c r="W107" s="180"/>
      <c r="X107" s="180"/>
      <c r="Y107" s="180"/>
      <c r="Z107" s="180"/>
    </row>
    <row r="108" ht="12.75" customHeight="1">
      <c r="A108" s="180"/>
      <c r="B108" s="180"/>
      <c r="C108" s="180"/>
      <c r="D108" s="180"/>
      <c r="E108" s="180"/>
      <c r="F108" s="180"/>
      <c r="G108" s="180"/>
      <c r="H108" s="180"/>
      <c r="I108" s="180"/>
      <c r="J108" s="180"/>
      <c r="K108" s="180"/>
      <c r="L108" s="180"/>
      <c r="M108" s="180"/>
      <c r="N108" s="180"/>
      <c r="O108" s="180"/>
      <c r="P108" s="180"/>
      <c r="Q108" s="180"/>
      <c r="R108" s="180"/>
      <c r="S108" s="180"/>
      <c r="T108" s="180"/>
      <c r="U108" s="180"/>
      <c r="V108" s="180"/>
      <c r="W108" s="180"/>
      <c r="X108" s="180"/>
      <c r="Y108" s="180"/>
      <c r="Z108" s="180"/>
    </row>
    <row r="109" ht="12.75" customHeight="1">
      <c r="A109" s="180"/>
      <c r="B109" s="180"/>
      <c r="C109" s="180"/>
      <c r="D109" s="180"/>
      <c r="E109" s="180"/>
      <c r="F109" s="180"/>
      <c r="G109" s="180"/>
      <c r="H109" s="180"/>
      <c r="I109" s="180"/>
      <c r="J109" s="180"/>
      <c r="K109" s="180"/>
      <c r="L109" s="180"/>
      <c r="M109" s="180"/>
      <c r="N109" s="180"/>
      <c r="O109" s="180"/>
      <c r="P109" s="180"/>
      <c r="Q109" s="180"/>
      <c r="R109" s="180"/>
      <c r="S109" s="180"/>
      <c r="T109" s="180"/>
      <c r="U109" s="180"/>
      <c r="V109" s="180"/>
      <c r="W109" s="180"/>
      <c r="X109" s="180"/>
      <c r="Y109" s="180"/>
      <c r="Z109" s="180"/>
    </row>
    <row r="110" ht="12.75" customHeight="1">
      <c r="A110" s="180"/>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row>
    <row r="111" ht="12.75" customHeight="1">
      <c r="A111" s="180"/>
      <c r="B111" s="180"/>
      <c r="C111" s="180"/>
      <c r="D111" s="180"/>
      <c r="E111" s="180"/>
      <c r="F111" s="180"/>
      <c r="G111" s="180"/>
      <c r="H111" s="180"/>
      <c r="I111" s="180"/>
      <c r="J111" s="180"/>
      <c r="K111" s="180"/>
      <c r="L111" s="180"/>
      <c r="M111" s="180"/>
      <c r="N111" s="180"/>
      <c r="O111" s="180"/>
      <c r="P111" s="180"/>
      <c r="Q111" s="180"/>
      <c r="R111" s="180"/>
      <c r="S111" s="180"/>
      <c r="T111" s="180"/>
      <c r="U111" s="180"/>
      <c r="V111" s="180"/>
      <c r="W111" s="180"/>
      <c r="X111" s="180"/>
      <c r="Y111" s="180"/>
      <c r="Z111" s="180"/>
    </row>
    <row r="112" ht="12.75" customHeight="1">
      <c r="A112" s="180"/>
      <c r="B112" s="180"/>
      <c r="C112" s="180"/>
      <c r="D112" s="180"/>
      <c r="E112" s="180"/>
      <c r="F112" s="180"/>
      <c r="G112" s="180"/>
      <c r="H112" s="180"/>
      <c r="I112" s="180"/>
      <c r="J112" s="180"/>
      <c r="K112" s="180"/>
      <c r="L112" s="180"/>
      <c r="M112" s="180"/>
      <c r="N112" s="180"/>
      <c r="O112" s="180"/>
      <c r="P112" s="180"/>
      <c r="Q112" s="180"/>
      <c r="R112" s="180"/>
      <c r="S112" s="180"/>
      <c r="T112" s="180"/>
      <c r="U112" s="180"/>
      <c r="V112" s="180"/>
      <c r="W112" s="180"/>
      <c r="X112" s="180"/>
      <c r="Y112" s="180"/>
      <c r="Z112" s="180"/>
    </row>
    <row r="113" ht="12.75" customHeight="1">
      <c r="A113" s="180"/>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c r="Z113" s="180"/>
    </row>
    <row r="114" ht="12.75" customHeight="1">
      <c r="A114" s="180"/>
      <c r="B114" s="180"/>
      <c r="C114" s="180"/>
      <c r="D114" s="180"/>
      <c r="E114" s="180"/>
      <c r="F114" s="180"/>
      <c r="G114" s="180"/>
      <c r="H114" s="180"/>
      <c r="I114" s="180"/>
      <c r="J114" s="180"/>
      <c r="K114" s="180"/>
      <c r="L114" s="180"/>
      <c r="M114" s="180"/>
      <c r="N114" s="180"/>
      <c r="O114" s="180"/>
      <c r="P114" s="180"/>
      <c r="Q114" s="180"/>
      <c r="R114" s="180"/>
      <c r="S114" s="180"/>
      <c r="T114" s="180"/>
      <c r="U114" s="180"/>
      <c r="V114" s="180"/>
      <c r="W114" s="180"/>
      <c r="X114" s="180"/>
      <c r="Y114" s="180"/>
      <c r="Z114" s="180"/>
    </row>
    <row r="115" ht="12.75" customHeight="1">
      <c r="A115" s="180"/>
      <c r="B115" s="180"/>
      <c r="C115" s="180"/>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row>
    <row r="116" ht="12.75" customHeight="1">
      <c r="A116" s="180"/>
      <c r="B116" s="180"/>
      <c r="C116" s="180"/>
      <c r="D116" s="180"/>
      <c r="E116" s="180"/>
      <c r="F116" s="180"/>
      <c r="G116" s="180"/>
      <c r="H116" s="180"/>
      <c r="I116" s="180"/>
      <c r="J116" s="180"/>
      <c r="K116" s="180"/>
      <c r="L116" s="180"/>
      <c r="M116" s="180"/>
      <c r="N116" s="180"/>
      <c r="O116" s="180"/>
      <c r="P116" s="180"/>
      <c r="Q116" s="180"/>
      <c r="R116" s="180"/>
      <c r="S116" s="180"/>
      <c r="T116" s="180"/>
      <c r="U116" s="180"/>
      <c r="V116" s="180"/>
      <c r="W116" s="180"/>
      <c r="X116" s="180"/>
      <c r="Y116" s="180"/>
      <c r="Z116" s="180"/>
    </row>
    <row r="117" ht="12.75" customHeight="1">
      <c r="A117" s="180"/>
      <c r="B117" s="180"/>
      <c r="C117" s="180"/>
      <c r="D117" s="180"/>
      <c r="E117" s="180"/>
      <c r="F117" s="180"/>
      <c r="G117" s="180"/>
      <c r="H117" s="180"/>
      <c r="I117" s="180"/>
      <c r="J117" s="180"/>
      <c r="K117" s="180"/>
      <c r="L117" s="180"/>
      <c r="M117" s="180"/>
      <c r="N117" s="180"/>
      <c r="O117" s="180"/>
      <c r="P117" s="180"/>
      <c r="Q117" s="180"/>
      <c r="R117" s="180"/>
      <c r="S117" s="180"/>
      <c r="T117" s="180"/>
      <c r="U117" s="180"/>
      <c r="V117" s="180"/>
      <c r="W117" s="180"/>
      <c r="X117" s="180"/>
      <c r="Y117" s="180"/>
      <c r="Z117" s="180"/>
    </row>
    <row r="118" ht="12.75" customHeight="1">
      <c r="A118" s="180"/>
      <c r="B118" s="180"/>
      <c r="C118" s="180"/>
      <c r="D118" s="180"/>
      <c r="E118" s="180"/>
      <c r="F118" s="180"/>
      <c r="G118" s="180"/>
      <c r="H118" s="180"/>
      <c r="I118" s="180"/>
      <c r="J118" s="180"/>
      <c r="K118" s="180"/>
      <c r="L118" s="180"/>
      <c r="M118" s="180"/>
      <c r="N118" s="180"/>
      <c r="O118" s="180"/>
      <c r="P118" s="180"/>
      <c r="Q118" s="180"/>
      <c r="R118" s="180"/>
      <c r="S118" s="180"/>
      <c r="T118" s="180"/>
      <c r="U118" s="180"/>
      <c r="V118" s="180"/>
      <c r="W118" s="180"/>
      <c r="X118" s="180"/>
      <c r="Y118" s="180"/>
      <c r="Z118" s="180"/>
    </row>
    <row r="119" ht="12.75" customHeight="1">
      <c r="A119" s="180"/>
      <c r="B119" s="180"/>
      <c r="C119" s="180"/>
      <c r="D119" s="180"/>
      <c r="E119" s="180"/>
      <c r="F119" s="180"/>
      <c r="G119" s="180"/>
      <c r="H119" s="180"/>
      <c r="I119" s="180"/>
      <c r="J119" s="180"/>
      <c r="K119" s="180"/>
      <c r="L119" s="180"/>
      <c r="M119" s="180"/>
      <c r="N119" s="180"/>
      <c r="O119" s="180"/>
      <c r="P119" s="180"/>
      <c r="Q119" s="180"/>
      <c r="R119" s="180"/>
      <c r="S119" s="180"/>
      <c r="T119" s="180"/>
      <c r="U119" s="180"/>
      <c r="V119" s="180"/>
      <c r="W119" s="180"/>
      <c r="X119" s="180"/>
      <c r="Y119" s="180"/>
      <c r="Z119" s="180"/>
    </row>
    <row r="120" ht="12.75" customHeight="1">
      <c r="A120" s="180"/>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0"/>
      <c r="X120" s="180"/>
      <c r="Y120" s="180"/>
      <c r="Z120" s="180"/>
    </row>
    <row r="121" ht="12.75" customHeight="1">
      <c r="A121" s="180"/>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row>
    <row r="122" ht="12.75" customHeight="1">
      <c r="A122" s="180"/>
      <c r="B122" s="180"/>
      <c r="C122" s="180"/>
      <c r="D122" s="180"/>
      <c r="E122" s="180"/>
      <c r="F122" s="180"/>
      <c r="G122" s="180"/>
      <c r="H122" s="180"/>
      <c r="I122" s="180"/>
      <c r="J122" s="180"/>
      <c r="K122" s="180"/>
      <c r="L122" s="180"/>
      <c r="M122" s="180"/>
      <c r="N122" s="180"/>
      <c r="O122" s="180"/>
      <c r="P122" s="180"/>
      <c r="Q122" s="180"/>
      <c r="R122" s="180"/>
      <c r="S122" s="180"/>
      <c r="T122" s="180"/>
      <c r="U122" s="180"/>
      <c r="V122" s="180"/>
      <c r="W122" s="180"/>
      <c r="X122" s="180"/>
      <c r="Y122" s="180"/>
      <c r="Z122" s="180"/>
    </row>
    <row r="123" ht="12.75" customHeight="1">
      <c r="A123" s="180"/>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0"/>
      <c r="X123" s="180"/>
      <c r="Y123" s="180"/>
      <c r="Z123" s="180"/>
    </row>
    <row r="124" ht="12.75" customHeight="1">
      <c r="A124" s="180"/>
      <c r="B124" s="180"/>
      <c r="C124" s="180"/>
      <c r="D124" s="180"/>
      <c r="E124" s="180"/>
      <c r="F124" s="180"/>
      <c r="G124" s="180"/>
      <c r="H124" s="180"/>
      <c r="I124" s="180"/>
      <c r="J124" s="180"/>
      <c r="K124" s="180"/>
      <c r="L124" s="180"/>
      <c r="M124" s="180"/>
      <c r="N124" s="180"/>
      <c r="O124" s="180"/>
      <c r="P124" s="180"/>
      <c r="Q124" s="180"/>
      <c r="R124" s="180"/>
      <c r="S124" s="180"/>
      <c r="T124" s="180"/>
      <c r="U124" s="180"/>
      <c r="V124" s="180"/>
      <c r="W124" s="180"/>
      <c r="X124" s="180"/>
      <c r="Y124" s="180"/>
      <c r="Z124" s="180"/>
    </row>
    <row r="125" ht="12.75" customHeight="1">
      <c r="A125" s="180"/>
      <c r="B125" s="180"/>
      <c r="C125" s="180"/>
      <c r="D125" s="180"/>
      <c r="E125" s="180"/>
      <c r="F125" s="180"/>
      <c r="G125" s="180"/>
      <c r="H125" s="180"/>
      <c r="I125" s="180"/>
      <c r="J125" s="180"/>
      <c r="K125" s="180"/>
      <c r="L125" s="180"/>
      <c r="M125" s="180"/>
      <c r="N125" s="180"/>
      <c r="O125" s="180"/>
      <c r="P125" s="180"/>
      <c r="Q125" s="180"/>
      <c r="R125" s="180"/>
      <c r="S125" s="180"/>
      <c r="T125" s="180"/>
      <c r="U125" s="180"/>
      <c r="V125" s="180"/>
      <c r="W125" s="180"/>
      <c r="X125" s="180"/>
      <c r="Y125" s="180"/>
      <c r="Z125" s="180"/>
    </row>
    <row r="126" ht="12.75" customHeight="1">
      <c r="A126" s="180"/>
      <c r="B126" s="180"/>
      <c r="C126" s="180"/>
      <c r="D126" s="180"/>
      <c r="E126" s="180"/>
      <c r="F126" s="180"/>
      <c r="G126" s="180"/>
      <c r="H126" s="180"/>
      <c r="I126" s="180"/>
      <c r="J126" s="180"/>
      <c r="K126" s="180"/>
      <c r="L126" s="180"/>
      <c r="M126" s="180"/>
      <c r="N126" s="180"/>
      <c r="O126" s="180"/>
      <c r="P126" s="180"/>
      <c r="Q126" s="180"/>
      <c r="R126" s="180"/>
      <c r="S126" s="180"/>
      <c r="T126" s="180"/>
      <c r="U126" s="180"/>
      <c r="V126" s="180"/>
      <c r="W126" s="180"/>
      <c r="X126" s="180"/>
      <c r="Y126" s="180"/>
      <c r="Z126" s="180"/>
    </row>
    <row r="127" ht="12.75" customHeight="1">
      <c r="A127" s="180"/>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row>
    <row r="128" ht="12.75" customHeight="1">
      <c r="A128" s="180"/>
      <c r="B128" s="180"/>
      <c r="C128" s="180"/>
      <c r="D128" s="180"/>
      <c r="E128" s="180"/>
      <c r="F128" s="180"/>
      <c r="G128" s="180"/>
      <c r="H128" s="180"/>
      <c r="I128" s="180"/>
      <c r="J128" s="180"/>
      <c r="K128" s="180"/>
      <c r="L128" s="180"/>
      <c r="M128" s="180"/>
      <c r="N128" s="180"/>
      <c r="O128" s="180"/>
      <c r="P128" s="180"/>
      <c r="Q128" s="180"/>
      <c r="R128" s="180"/>
      <c r="S128" s="180"/>
      <c r="T128" s="180"/>
      <c r="U128" s="180"/>
      <c r="V128" s="180"/>
      <c r="W128" s="180"/>
      <c r="X128" s="180"/>
      <c r="Y128" s="180"/>
      <c r="Z128" s="180"/>
    </row>
    <row r="129" ht="12.75" customHeight="1">
      <c r="A129" s="180"/>
      <c r="B129" s="180"/>
      <c r="C129" s="180"/>
      <c r="D129" s="180"/>
      <c r="E129" s="180"/>
      <c r="F129" s="180"/>
      <c r="G129" s="180"/>
      <c r="H129" s="180"/>
      <c r="I129" s="180"/>
      <c r="J129" s="180"/>
      <c r="K129" s="180"/>
      <c r="L129" s="180"/>
      <c r="M129" s="180"/>
      <c r="N129" s="180"/>
      <c r="O129" s="180"/>
      <c r="P129" s="180"/>
      <c r="Q129" s="180"/>
      <c r="R129" s="180"/>
      <c r="S129" s="180"/>
      <c r="T129" s="180"/>
      <c r="U129" s="180"/>
      <c r="V129" s="180"/>
      <c r="W129" s="180"/>
      <c r="X129" s="180"/>
      <c r="Y129" s="180"/>
      <c r="Z129" s="180"/>
    </row>
    <row r="130" ht="12.75" customHeight="1">
      <c r="A130" s="180"/>
      <c r="B130" s="180"/>
      <c r="C130" s="180"/>
      <c r="D130" s="180"/>
      <c r="E130" s="180"/>
      <c r="F130" s="180"/>
      <c r="G130" s="180"/>
      <c r="H130" s="180"/>
      <c r="I130" s="180"/>
      <c r="J130" s="180"/>
      <c r="K130" s="180"/>
      <c r="L130" s="180"/>
      <c r="M130" s="180"/>
      <c r="N130" s="180"/>
      <c r="O130" s="180"/>
      <c r="P130" s="180"/>
      <c r="Q130" s="180"/>
      <c r="R130" s="180"/>
      <c r="S130" s="180"/>
      <c r="T130" s="180"/>
      <c r="U130" s="180"/>
      <c r="V130" s="180"/>
      <c r="W130" s="180"/>
      <c r="X130" s="180"/>
      <c r="Y130" s="180"/>
      <c r="Z130" s="180"/>
    </row>
    <row r="131" ht="12.75" customHeight="1">
      <c r="A131" s="180"/>
      <c r="B131" s="180"/>
      <c r="C131" s="180"/>
      <c r="D131" s="180"/>
      <c r="E131" s="180"/>
      <c r="F131" s="180"/>
      <c r="G131" s="180"/>
      <c r="H131" s="180"/>
      <c r="I131" s="180"/>
      <c r="J131" s="180"/>
      <c r="K131" s="180"/>
      <c r="L131" s="180"/>
      <c r="M131" s="180"/>
      <c r="N131" s="180"/>
      <c r="O131" s="180"/>
      <c r="P131" s="180"/>
      <c r="Q131" s="180"/>
      <c r="R131" s="180"/>
      <c r="S131" s="180"/>
      <c r="T131" s="180"/>
      <c r="U131" s="180"/>
      <c r="V131" s="180"/>
      <c r="W131" s="180"/>
      <c r="X131" s="180"/>
      <c r="Y131" s="180"/>
      <c r="Z131" s="180"/>
    </row>
    <row r="132" ht="12.75" customHeight="1">
      <c r="A132" s="180"/>
      <c r="B132" s="180"/>
      <c r="C132" s="180"/>
      <c r="D132" s="180"/>
      <c r="E132" s="180"/>
      <c r="F132" s="180"/>
      <c r="G132" s="180"/>
      <c r="H132" s="180"/>
      <c r="I132" s="180"/>
      <c r="J132" s="180"/>
      <c r="K132" s="180"/>
      <c r="L132" s="180"/>
      <c r="M132" s="180"/>
      <c r="N132" s="180"/>
      <c r="O132" s="180"/>
      <c r="P132" s="180"/>
      <c r="Q132" s="180"/>
      <c r="R132" s="180"/>
      <c r="S132" s="180"/>
      <c r="T132" s="180"/>
      <c r="U132" s="180"/>
      <c r="V132" s="180"/>
      <c r="W132" s="180"/>
      <c r="X132" s="180"/>
      <c r="Y132" s="180"/>
      <c r="Z132" s="180"/>
    </row>
    <row r="133" ht="12.75" customHeight="1">
      <c r="A133" s="180"/>
      <c r="B133" s="180"/>
      <c r="C133" s="180"/>
      <c r="D133" s="180"/>
      <c r="E133" s="180"/>
      <c r="F133" s="180"/>
      <c r="G133" s="180"/>
      <c r="H133" s="180"/>
      <c r="I133" s="180"/>
      <c r="J133" s="180"/>
      <c r="K133" s="180"/>
      <c r="L133" s="180"/>
      <c r="M133" s="180"/>
      <c r="N133" s="180"/>
      <c r="O133" s="180"/>
      <c r="P133" s="180"/>
      <c r="Q133" s="180"/>
      <c r="R133" s="180"/>
      <c r="S133" s="180"/>
      <c r="T133" s="180"/>
      <c r="U133" s="180"/>
      <c r="V133" s="180"/>
      <c r="W133" s="180"/>
      <c r="X133" s="180"/>
      <c r="Y133" s="180"/>
      <c r="Z133" s="180"/>
    </row>
    <row r="134" ht="12.75" customHeight="1">
      <c r="A134" s="180"/>
      <c r="B134" s="180"/>
      <c r="C134" s="180"/>
      <c r="D134" s="180"/>
      <c r="E134" s="180"/>
      <c r="F134" s="180"/>
      <c r="G134" s="180"/>
      <c r="H134" s="180"/>
      <c r="I134" s="180"/>
      <c r="J134" s="180"/>
      <c r="K134" s="180"/>
      <c r="L134" s="180"/>
      <c r="M134" s="180"/>
      <c r="N134" s="180"/>
      <c r="O134" s="180"/>
      <c r="P134" s="180"/>
      <c r="Q134" s="180"/>
      <c r="R134" s="180"/>
      <c r="S134" s="180"/>
      <c r="T134" s="180"/>
      <c r="U134" s="180"/>
      <c r="V134" s="180"/>
      <c r="W134" s="180"/>
      <c r="X134" s="180"/>
      <c r="Y134" s="180"/>
      <c r="Z134" s="180"/>
    </row>
    <row r="135" ht="12.75" customHeight="1">
      <c r="A135" s="180"/>
      <c r="B135" s="180"/>
      <c r="C135" s="180"/>
      <c r="D135" s="180"/>
      <c r="E135" s="180"/>
      <c r="F135" s="180"/>
      <c r="G135" s="180"/>
      <c r="H135" s="180"/>
      <c r="I135" s="180"/>
      <c r="J135" s="180"/>
      <c r="K135" s="180"/>
      <c r="L135" s="180"/>
      <c r="M135" s="180"/>
      <c r="N135" s="180"/>
      <c r="O135" s="180"/>
      <c r="P135" s="180"/>
      <c r="Q135" s="180"/>
      <c r="R135" s="180"/>
      <c r="S135" s="180"/>
      <c r="T135" s="180"/>
      <c r="U135" s="180"/>
      <c r="V135" s="180"/>
      <c r="W135" s="180"/>
      <c r="X135" s="180"/>
      <c r="Y135" s="180"/>
      <c r="Z135" s="180"/>
    </row>
    <row r="136" ht="12.75" customHeight="1">
      <c r="A136" s="180"/>
      <c r="B136" s="180"/>
      <c r="C136" s="180"/>
      <c r="D136" s="180"/>
      <c r="E136" s="180"/>
      <c r="F136" s="180"/>
      <c r="G136" s="180"/>
      <c r="H136" s="180"/>
      <c r="I136" s="180"/>
      <c r="J136" s="180"/>
      <c r="K136" s="180"/>
      <c r="L136" s="180"/>
      <c r="M136" s="180"/>
      <c r="N136" s="180"/>
      <c r="O136" s="180"/>
      <c r="P136" s="180"/>
      <c r="Q136" s="180"/>
      <c r="R136" s="180"/>
      <c r="S136" s="180"/>
      <c r="T136" s="180"/>
      <c r="U136" s="180"/>
      <c r="V136" s="180"/>
      <c r="W136" s="180"/>
      <c r="X136" s="180"/>
      <c r="Y136" s="180"/>
      <c r="Z136" s="180"/>
    </row>
    <row r="137" ht="12.75" customHeight="1">
      <c r="A137" s="180"/>
      <c r="B137" s="180"/>
      <c r="C137" s="180"/>
      <c r="D137" s="180"/>
      <c r="E137" s="180"/>
      <c r="F137" s="180"/>
      <c r="G137" s="180"/>
      <c r="H137" s="180"/>
      <c r="I137" s="180"/>
      <c r="J137" s="180"/>
      <c r="K137" s="180"/>
      <c r="L137" s="180"/>
      <c r="M137" s="180"/>
      <c r="N137" s="180"/>
      <c r="O137" s="180"/>
      <c r="P137" s="180"/>
      <c r="Q137" s="180"/>
      <c r="R137" s="180"/>
      <c r="S137" s="180"/>
      <c r="T137" s="180"/>
      <c r="U137" s="180"/>
      <c r="V137" s="180"/>
      <c r="W137" s="180"/>
      <c r="X137" s="180"/>
      <c r="Y137" s="180"/>
      <c r="Z137" s="180"/>
    </row>
    <row r="138" ht="12.75" customHeight="1">
      <c r="A138" s="180"/>
      <c r="B138" s="180"/>
      <c r="C138" s="180"/>
      <c r="D138" s="180"/>
      <c r="E138" s="180"/>
      <c r="F138" s="180"/>
      <c r="G138" s="180"/>
      <c r="H138" s="180"/>
      <c r="I138" s="180"/>
      <c r="J138" s="180"/>
      <c r="K138" s="180"/>
      <c r="L138" s="180"/>
      <c r="M138" s="180"/>
      <c r="N138" s="180"/>
      <c r="O138" s="180"/>
      <c r="P138" s="180"/>
      <c r="Q138" s="180"/>
      <c r="R138" s="180"/>
      <c r="S138" s="180"/>
      <c r="T138" s="180"/>
      <c r="U138" s="180"/>
      <c r="V138" s="180"/>
      <c r="W138" s="180"/>
      <c r="X138" s="180"/>
      <c r="Y138" s="180"/>
      <c r="Z138" s="180"/>
    </row>
    <row r="139" ht="12.75" customHeight="1">
      <c r="A139" s="180"/>
      <c r="B139" s="180"/>
      <c r="C139" s="180"/>
      <c r="D139" s="180"/>
      <c r="E139" s="180"/>
      <c r="F139" s="180"/>
      <c r="G139" s="180"/>
      <c r="H139" s="180"/>
      <c r="I139" s="180"/>
      <c r="J139" s="180"/>
      <c r="K139" s="180"/>
      <c r="L139" s="180"/>
      <c r="M139" s="180"/>
      <c r="N139" s="180"/>
      <c r="O139" s="180"/>
      <c r="P139" s="180"/>
      <c r="Q139" s="180"/>
      <c r="R139" s="180"/>
      <c r="S139" s="180"/>
      <c r="T139" s="180"/>
      <c r="U139" s="180"/>
      <c r="V139" s="180"/>
      <c r="W139" s="180"/>
      <c r="X139" s="180"/>
      <c r="Y139" s="180"/>
      <c r="Z139" s="180"/>
    </row>
    <row r="140" ht="12.75" customHeight="1">
      <c r="A140" s="180"/>
      <c r="B140" s="180"/>
      <c r="C140" s="180"/>
      <c r="D140" s="180"/>
      <c r="E140" s="180"/>
      <c r="F140" s="180"/>
      <c r="G140" s="180"/>
      <c r="H140" s="180"/>
      <c r="I140" s="180"/>
      <c r="J140" s="180"/>
      <c r="K140" s="180"/>
      <c r="L140" s="180"/>
      <c r="M140" s="180"/>
      <c r="N140" s="180"/>
      <c r="O140" s="180"/>
      <c r="P140" s="180"/>
      <c r="Q140" s="180"/>
      <c r="R140" s="180"/>
      <c r="S140" s="180"/>
      <c r="T140" s="180"/>
      <c r="U140" s="180"/>
      <c r="V140" s="180"/>
      <c r="W140" s="180"/>
      <c r="X140" s="180"/>
      <c r="Y140" s="180"/>
      <c r="Z140" s="180"/>
    </row>
    <row r="141" ht="12.75" customHeight="1">
      <c r="A141" s="180"/>
      <c r="B141" s="180"/>
      <c r="C141" s="180"/>
      <c r="D141" s="180"/>
      <c r="E141" s="180"/>
      <c r="F141" s="180"/>
      <c r="G141" s="180"/>
      <c r="H141" s="180"/>
      <c r="I141" s="180"/>
      <c r="J141" s="180"/>
      <c r="K141" s="180"/>
      <c r="L141" s="180"/>
      <c r="M141" s="180"/>
      <c r="N141" s="180"/>
      <c r="O141" s="180"/>
      <c r="P141" s="180"/>
      <c r="Q141" s="180"/>
      <c r="R141" s="180"/>
      <c r="S141" s="180"/>
      <c r="T141" s="180"/>
      <c r="U141" s="180"/>
      <c r="V141" s="180"/>
      <c r="W141" s="180"/>
      <c r="X141" s="180"/>
      <c r="Y141" s="180"/>
      <c r="Z141" s="180"/>
    </row>
    <row r="142" ht="12.75" customHeight="1">
      <c r="A142" s="180"/>
      <c r="B142" s="180"/>
      <c r="C142" s="180"/>
      <c r="D142" s="180"/>
      <c r="E142" s="180"/>
      <c r="F142" s="180"/>
      <c r="G142" s="180"/>
      <c r="H142" s="180"/>
      <c r="I142" s="180"/>
      <c r="J142" s="180"/>
      <c r="K142" s="180"/>
      <c r="L142" s="180"/>
      <c r="M142" s="180"/>
      <c r="N142" s="180"/>
      <c r="O142" s="180"/>
      <c r="P142" s="180"/>
      <c r="Q142" s="180"/>
      <c r="R142" s="180"/>
      <c r="S142" s="180"/>
      <c r="T142" s="180"/>
      <c r="U142" s="180"/>
      <c r="V142" s="180"/>
      <c r="W142" s="180"/>
      <c r="X142" s="180"/>
      <c r="Y142" s="180"/>
      <c r="Z142" s="180"/>
    </row>
    <row r="143" ht="12.75" customHeight="1">
      <c r="A143" s="180"/>
      <c r="B143" s="180"/>
      <c r="C143" s="180"/>
      <c r="D143" s="180"/>
      <c r="E143" s="180"/>
      <c r="F143" s="180"/>
      <c r="G143" s="180"/>
      <c r="H143" s="180"/>
      <c r="I143" s="180"/>
      <c r="J143" s="180"/>
      <c r="K143" s="180"/>
      <c r="L143" s="180"/>
      <c r="M143" s="180"/>
      <c r="N143" s="180"/>
      <c r="O143" s="180"/>
      <c r="P143" s="180"/>
      <c r="Q143" s="180"/>
      <c r="R143" s="180"/>
      <c r="S143" s="180"/>
      <c r="T143" s="180"/>
      <c r="U143" s="180"/>
      <c r="V143" s="180"/>
      <c r="W143" s="180"/>
      <c r="X143" s="180"/>
      <c r="Y143" s="180"/>
      <c r="Z143" s="180"/>
    </row>
    <row r="144" ht="12.75" customHeight="1">
      <c r="A144" s="180"/>
      <c r="B144" s="180"/>
      <c r="C144" s="180"/>
      <c r="D144" s="180"/>
      <c r="E144" s="180"/>
      <c r="F144" s="180"/>
      <c r="G144" s="180"/>
      <c r="H144" s="180"/>
      <c r="I144" s="180"/>
      <c r="J144" s="180"/>
      <c r="K144" s="180"/>
      <c r="L144" s="180"/>
      <c r="M144" s="180"/>
      <c r="N144" s="180"/>
      <c r="O144" s="180"/>
      <c r="P144" s="180"/>
      <c r="Q144" s="180"/>
      <c r="R144" s="180"/>
      <c r="S144" s="180"/>
      <c r="T144" s="180"/>
      <c r="U144" s="180"/>
      <c r="V144" s="180"/>
      <c r="W144" s="180"/>
      <c r="X144" s="180"/>
      <c r="Y144" s="180"/>
      <c r="Z144" s="180"/>
    </row>
    <row r="145" ht="12.75" customHeight="1">
      <c r="A145" s="180"/>
      <c r="B145" s="180"/>
      <c r="C145" s="180"/>
      <c r="D145" s="180"/>
      <c r="E145" s="180"/>
      <c r="F145" s="180"/>
      <c r="G145" s="180"/>
      <c r="H145" s="180"/>
      <c r="I145" s="180"/>
      <c r="J145" s="180"/>
      <c r="K145" s="180"/>
      <c r="L145" s="180"/>
      <c r="M145" s="180"/>
      <c r="N145" s="180"/>
      <c r="O145" s="180"/>
      <c r="P145" s="180"/>
      <c r="Q145" s="180"/>
      <c r="R145" s="180"/>
      <c r="S145" s="180"/>
      <c r="T145" s="180"/>
      <c r="U145" s="180"/>
      <c r="V145" s="180"/>
      <c r="W145" s="180"/>
      <c r="X145" s="180"/>
      <c r="Y145" s="180"/>
      <c r="Z145" s="180"/>
    </row>
    <row r="146" ht="12.75" customHeight="1">
      <c r="A146" s="180"/>
      <c r="B146" s="180"/>
      <c r="C146" s="180"/>
      <c r="D146" s="180"/>
      <c r="E146" s="180"/>
      <c r="F146" s="180"/>
      <c r="G146" s="180"/>
      <c r="H146" s="180"/>
      <c r="I146" s="180"/>
      <c r="J146" s="180"/>
      <c r="K146" s="180"/>
      <c r="L146" s="180"/>
      <c r="M146" s="180"/>
      <c r="N146" s="180"/>
      <c r="O146" s="180"/>
      <c r="P146" s="180"/>
      <c r="Q146" s="180"/>
      <c r="R146" s="180"/>
      <c r="S146" s="180"/>
      <c r="T146" s="180"/>
      <c r="U146" s="180"/>
      <c r="V146" s="180"/>
      <c r="W146" s="180"/>
      <c r="X146" s="180"/>
      <c r="Y146" s="180"/>
      <c r="Z146" s="180"/>
    </row>
    <row r="147" ht="12.75" customHeight="1">
      <c r="A147" s="180"/>
      <c r="B147" s="180"/>
      <c r="C147" s="180"/>
      <c r="D147" s="180"/>
      <c r="E147" s="180"/>
      <c r="F147" s="180"/>
      <c r="G147" s="180"/>
      <c r="H147" s="180"/>
      <c r="I147" s="180"/>
      <c r="J147" s="180"/>
      <c r="K147" s="180"/>
      <c r="L147" s="180"/>
      <c r="M147" s="180"/>
      <c r="N147" s="180"/>
      <c r="O147" s="180"/>
      <c r="P147" s="180"/>
      <c r="Q147" s="180"/>
      <c r="R147" s="180"/>
      <c r="S147" s="180"/>
      <c r="T147" s="180"/>
      <c r="U147" s="180"/>
      <c r="V147" s="180"/>
      <c r="W147" s="180"/>
      <c r="X147" s="180"/>
      <c r="Y147" s="180"/>
      <c r="Z147" s="180"/>
    </row>
    <row r="148" ht="12.75" customHeight="1">
      <c r="A148" s="180"/>
      <c r="B148" s="180"/>
      <c r="C148" s="180"/>
      <c r="D148" s="180"/>
      <c r="E148" s="180"/>
      <c r="F148" s="180"/>
      <c r="G148" s="180"/>
      <c r="H148" s="180"/>
      <c r="I148" s="180"/>
      <c r="J148" s="180"/>
      <c r="K148" s="180"/>
      <c r="L148" s="180"/>
      <c r="M148" s="180"/>
      <c r="N148" s="180"/>
      <c r="O148" s="180"/>
      <c r="P148" s="180"/>
      <c r="Q148" s="180"/>
      <c r="R148" s="180"/>
      <c r="S148" s="180"/>
      <c r="T148" s="180"/>
      <c r="U148" s="180"/>
      <c r="V148" s="180"/>
      <c r="W148" s="180"/>
      <c r="X148" s="180"/>
      <c r="Y148" s="180"/>
      <c r="Z148" s="180"/>
    </row>
    <row r="149" ht="12.75" customHeight="1">
      <c r="A149" s="180"/>
      <c r="B149" s="180"/>
      <c r="C149" s="180"/>
      <c r="D149" s="180"/>
      <c r="E149" s="180"/>
      <c r="F149" s="180"/>
      <c r="G149" s="180"/>
      <c r="H149" s="180"/>
      <c r="I149" s="180"/>
      <c r="J149" s="180"/>
      <c r="K149" s="180"/>
      <c r="L149" s="180"/>
      <c r="M149" s="180"/>
      <c r="N149" s="180"/>
      <c r="O149" s="180"/>
      <c r="P149" s="180"/>
      <c r="Q149" s="180"/>
      <c r="R149" s="180"/>
      <c r="S149" s="180"/>
      <c r="T149" s="180"/>
      <c r="U149" s="180"/>
      <c r="V149" s="180"/>
      <c r="W149" s="180"/>
      <c r="X149" s="180"/>
      <c r="Y149" s="180"/>
      <c r="Z149" s="180"/>
    </row>
    <row r="150" ht="12.75" customHeight="1">
      <c r="A150" s="180"/>
      <c r="B150" s="180"/>
      <c r="C150" s="180"/>
      <c r="D150" s="180"/>
      <c r="E150" s="180"/>
      <c r="F150" s="180"/>
      <c r="G150" s="180"/>
      <c r="H150" s="180"/>
      <c r="I150" s="180"/>
      <c r="J150" s="180"/>
      <c r="K150" s="180"/>
      <c r="L150" s="180"/>
      <c r="M150" s="180"/>
      <c r="N150" s="180"/>
      <c r="O150" s="180"/>
      <c r="P150" s="180"/>
      <c r="Q150" s="180"/>
      <c r="R150" s="180"/>
      <c r="S150" s="180"/>
      <c r="T150" s="180"/>
      <c r="U150" s="180"/>
      <c r="V150" s="180"/>
      <c r="W150" s="180"/>
      <c r="X150" s="180"/>
      <c r="Y150" s="180"/>
      <c r="Z150" s="180"/>
    </row>
    <row r="151" ht="12.75" customHeight="1">
      <c r="A151" s="180"/>
      <c r="B151" s="180"/>
      <c r="C151" s="180"/>
      <c r="D151" s="180"/>
      <c r="E151" s="180"/>
      <c r="F151" s="180"/>
      <c r="G151" s="180"/>
      <c r="H151" s="180"/>
      <c r="I151" s="180"/>
      <c r="J151" s="180"/>
      <c r="K151" s="180"/>
      <c r="L151" s="180"/>
      <c r="M151" s="180"/>
      <c r="N151" s="180"/>
      <c r="O151" s="180"/>
      <c r="P151" s="180"/>
      <c r="Q151" s="180"/>
      <c r="R151" s="180"/>
      <c r="S151" s="180"/>
      <c r="T151" s="180"/>
      <c r="U151" s="180"/>
      <c r="V151" s="180"/>
      <c r="W151" s="180"/>
      <c r="X151" s="180"/>
      <c r="Y151" s="180"/>
      <c r="Z151" s="180"/>
    </row>
    <row r="152" ht="12.75" customHeight="1">
      <c r="A152" s="180"/>
      <c r="B152" s="180"/>
      <c r="C152" s="180"/>
      <c r="D152" s="180"/>
      <c r="E152" s="180"/>
      <c r="F152" s="180"/>
      <c r="G152" s="180"/>
      <c r="H152" s="180"/>
      <c r="I152" s="180"/>
      <c r="J152" s="180"/>
      <c r="K152" s="180"/>
      <c r="L152" s="180"/>
      <c r="M152" s="180"/>
      <c r="N152" s="180"/>
      <c r="O152" s="180"/>
      <c r="P152" s="180"/>
      <c r="Q152" s="180"/>
      <c r="R152" s="180"/>
      <c r="S152" s="180"/>
      <c r="T152" s="180"/>
      <c r="U152" s="180"/>
      <c r="V152" s="180"/>
      <c r="W152" s="180"/>
      <c r="X152" s="180"/>
      <c r="Y152" s="180"/>
      <c r="Z152" s="180"/>
    </row>
    <row r="153" ht="12.75" customHeight="1">
      <c r="A153" s="180"/>
      <c r="B153" s="180"/>
      <c r="C153" s="180"/>
      <c r="D153" s="180"/>
      <c r="E153" s="180"/>
      <c r="F153" s="180"/>
      <c r="G153" s="180"/>
      <c r="H153" s="180"/>
      <c r="I153" s="180"/>
      <c r="J153" s="180"/>
      <c r="K153" s="180"/>
      <c r="L153" s="180"/>
      <c r="M153" s="180"/>
      <c r="N153" s="180"/>
      <c r="O153" s="180"/>
      <c r="P153" s="180"/>
      <c r="Q153" s="180"/>
      <c r="R153" s="180"/>
      <c r="S153" s="180"/>
      <c r="T153" s="180"/>
      <c r="U153" s="180"/>
      <c r="V153" s="180"/>
      <c r="W153" s="180"/>
      <c r="X153" s="180"/>
      <c r="Y153" s="180"/>
      <c r="Z153" s="180"/>
    </row>
    <row r="154" ht="12.75" customHeight="1">
      <c r="A154" s="180"/>
      <c r="B154" s="180"/>
      <c r="C154" s="180"/>
      <c r="D154" s="180"/>
      <c r="E154" s="180"/>
      <c r="F154" s="180"/>
      <c r="G154" s="180"/>
      <c r="H154" s="180"/>
      <c r="I154" s="180"/>
      <c r="J154" s="180"/>
      <c r="K154" s="180"/>
      <c r="L154" s="180"/>
      <c r="M154" s="180"/>
      <c r="N154" s="180"/>
      <c r="O154" s="180"/>
      <c r="P154" s="180"/>
      <c r="Q154" s="180"/>
      <c r="R154" s="180"/>
      <c r="S154" s="180"/>
      <c r="T154" s="180"/>
      <c r="U154" s="180"/>
      <c r="V154" s="180"/>
      <c r="W154" s="180"/>
      <c r="X154" s="180"/>
      <c r="Y154" s="180"/>
      <c r="Z154" s="180"/>
    </row>
    <row r="155" ht="12.75" customHeight="1">
      <c r="A155" s="180"/>
      <c r="B155" s="180"/>
      <c r="C155" s="180"/>
      <c r="D155" s="180"/>
      <c r="E155" s="180"/>
      <c r="F155" s="180"/>
      <c r="G155" s="180"/>
      <c r="H155" s="180"/>
      <c r="I155" s="180"/>
      <c r="J155" s="180"/>
      <c r="K155" s="180"/>
      <c r="L155" s="180"/>
      <c r="M155" s="180"/>
      <c r="N155" s="180"/>
      <c r="O155" s="180"/>
      <c r="P155" s="180"/>
      <c r="Q155" s="180"/>
      <c r="R155" s="180"/>
      <c r="S155" s="180"/>
      <c r="T155" s="180"/>
      <c r="U155" s="180"/>
      <c r="V155" s="180"/>
      <c r="W155" s="180"/>
      <c r="X155" s="180"/>
      <c r="Y155" s="180"/>
      <c r="Z155" s="180"/>
    </row>
    <row r="156" ht="12.75" customHeight="1">
      <c r="A156" s="180"/>
      <c r="B156" s="180"/>
      <c r="C156" s="180"/>
      <c r="D156" s="180"/>
      <c r="E156" s="180"/>
      <c r="F156" s="180"/>
      <c r="G156" s="180"/>
      <c r="H156" s="180"/>
      <c r="I156" s="180"/>
      <c r="J156" s="180"/>
      <c r="K156" s="180"/>
      <c r="L156" s="180"/>
      <c r="M156" s="180"/>
      <c r="N156" s="180"/>
      <c r="O156" s="180"/>
      <c r="P156" s="180"/>
      <c r="Q156" s="180"/>
      <c r="R156" s="180"/>
      <c r="S156" s="180"/>
      <c r="T156" s="180"/>
      <c r="U156" s="180"/>
      <c r="V156" s="180"/>
      <c r="W156" s="180"/>
      <c r="X156" s="180"/>
      <c r="Y156" s="180"/>
      <c r="Z156" s="180"/>
    </row>
    <row r="157" ht="12.75" customHeight="1">
      <c r="A157" s="180"/>
      <c r="B157" s="180"/>
      <c r="C157" s="180"/>
      <c r="D157" s="180"/>
      <c r="E157" s="180"/>
      <c r="F157" s="180"/>
      <c r="G157" s="180"/>
      <c r="H157" s="180"/>
      <c r="I157" s="180"/>
      <c r="J157" s="180"/>
      <c r="K157" s="180"/>
      <c r="L157" s="180"/>
      <c r="M157" s="180"/>
      <c r="N157" s="180"/>
      <c r="O157" s="180"/>
      <c r="P157" s="180"/>
      <c r="Q157" s="180"/>
      <c r="R157" s="180"/>
      <c r="S157" s="180"/>
      <c r="T157" s="180"/>
      <c r="U157" s="180"/>
      <c r="V157" s="180"/>
      <c r="W157" s="180"/>
      <c r="X157" s="180"/>
      <c r="Y157" s="180"/>
      <c r="Z157" s="180"/>
    </row>
    <row r="158" ht="12.75" customHeight="1">
      <c r="A158" s="180"/>
      <c r="B158" s="180"/>
      <c r="C158" s="180"/>
      <c r="D158" s="180"/>
      <c r="E158" s="180"/>
      <c r="F158" s="180"/>
      <c r="G158" s="180"/>
      <c r="H158" s="180"/>
      <c r="I158" s="180"/>
      <c r="J158" s="180"/>
      <c r="K158" s="180"/>
      <c r="L158" s="180"/>
      <c r="M158" s="180"/>
      <c r="N158" s="180"/>
      <c r="O158" s="180"/>
      <c r="P158" s="180"/>
      <c r="Q158" s="180"/>
      <c r="R158" s="180"/>
      <c r="S158" s="180"/>
      <c r="T158" s="180"/>
      <c r="U158" s="180"/>
      <c r="V158" s="180"/>
      <c r="W158" s="180"/>
      <c r="X158" s="180"/>
      <c r="Y158" s="180"/>
      <c r="Z158" s="180"/>
    </row>
    <row r="159" ht="12.75" customHeight="1">
      <c r="A159" s="180"/>
      <c r="B159" s="180"/>
      <c r="C159" s="180"/>
      <c r="D159" s="180"/>
      <c r="E159" s="180"/>
      <c r="F159" s="180"/>
      <c r="G159" s="180"/>
      <c r="H159" s="180"/>
      <c r="I159" s="180"/>
      <c r="J159" s="180"/>
      <c r="K159" s="180"/>
      <c r="L159" s="180"/>
      <c r="M159" s="180"/>
      <c r="N159" s="180"/>
      <c r="O159" s="180"/>
      <c r="P159" s="180"/>
      <c r="Q159" s="180"/>
      <c r="R159" s="180"/>
      <c r="S159" s="180"/>
      <c r="T159" s="180"/>
      <c r="U159" s="180"/>
      <c r="V159" s="180"/>
      <c r="W159" s="180"/>
      <c r="X159" s="180"/>
      <c r="Y159" s="180"/>
      <c r="Z159" s="180"/>
    </row>
    <row r="160" ht="12.75" customHeight="1">
      <c r="A160" s="180"/>
      <c r="B160" s="180"/>
      <c r="C160" s="180"/>
      <c r="D160" s="180"/>
      <c r="E160" s="180"/>
      <c r="F160" s="180"/>
      <c r="G160" s="180"/>
      <c r="H160" s="180"/>
      <c r="I160" s="180"/>
      <c r="J160" s="180"/>
      <c r="K160" s="180"/>
      <c r="L160" s="180"/>
      <c r="M160" s="180"/>
      <c r="N160" s="180"/>
      <c r="O160" s="180"/>
      <c r="P160" s="180"/>
      <c r="Q160" s="180"/>
      <c r="R160" s="180"/>
      <c r="S160" s="180"/>
      <c r="T160" s="180"/>
      <c r="U160" s="180"/>
      <c r="V160" s="180"/>
      <c r="W160" s="180"/>
      <c r="X160" s="180"/>
      <c r="Y160" s="180"/>
      <c r="Z160" s="180"/>
    </row>
    <row r="161" ht="12.75" customHeight="1">
      <c r="A161" s="180"/>
      <c r="B161" s="180"/>
      <c r="C161" s="180"/>
      <c r="D161" s="180"/>
      <c r="E161" s="180"/>
      <c r="F161" s="180"/>
      <c r="G161" s="180"/>
      <c r="H161" s="180"/>
      <c r="I161" s="180"/>
      <c r="J161" s="180"/>
      <c r="K161" s="180"/>
      <c r="L161" s="180"/>
      <c r="M161" s="180"/>
      <c r="N161" s="180"/>
      <c r="O161" s="180"/>
      <c r="P161" s="180"/>
      <c r="Q161" s="180"/>
      <c r="R161" s="180"/>
      <c r="S161" s="180"/>
      <c r="T161" s="180"/>
      <c r="U161" s="180"/>
      <c r="V161" s="180"/>
      <c r="W161" s="180"/>
      <c r="X161" s="180"/>
      <c r="Y161" s="180"/>
      <c r="Z161" s="180"/>
    </row>
    <row r="162" ht="12.75" customHeight="1">
      <c r="A162" s="180"/>
      <c r="B162" s="180"/>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row>
    <row r="163" ht="12.75" customHeight="1">
      <c r="A163" s="180"/>
      <c r="B163" s="180"/>
      <c r="C163" s="180"/>
      <c r="D163" s="180"/>
      <c r="E163" s="180"/>
      <c r="F163" s="180"/>
      <c r="G163" s="180"/>
      <c r="H163" s="180"/>
      <c r="I163" s="180"/>
      <c r="J163" s="180"/>
      <c r="K163" s="180"/>
      <c r="L163" s="180"/>
      <c r="M163" s="180"/>
      <c r="N163" s="180"/>
      <c r="O163" s="180"/>
      <c r="P163" s="180"/>
      <c r="Q163" s="180"/>
      <c r="R163" s="180"/>
      <c r="S163" s="180"/>
      <c r="T163" s="180"/>
      <c r="U163" s="180"/>
      <c r="V163" s="180"/>
      <c r="W163" s="180"/>
      <c r="X163" s="180"/>
      <c r="Y163" s="180"/>
      <c r="Z163" s="180"/>
    </row>
    <row r="164" ht="12.75" customHeight="1">
      <c r="A164" s="180"/>
      <c r="B164" s="180"/>
      <c r="C164" s="180"/>
      <c r="D164" s="180"/>
      <c r="E164" s="180"/>
      <c r="F164" s="180"/>
      <c r="G164" s="180"/>
      <c r="H164" s="180"/>
      <c r="I164" s="180"/>
      <c r="J164" s="180"/>
      <c r="K164" s="180"/>
      <c r="L164" s="180"/>
      <c r="M164" s="180"/>
      <c r="N164" s="180"/>
      <c r="O164" s="180"/>
      <c r="P164" s="180"/>
      <c r="Q164" s="180"/>
      <c r="R164" s="180"/>
      <c r="S164" s="180"/>
      <c r="T164" s="180"/>
      <c r="U164" s="180"/>
      <c r="V164" s="180"/>
      <c r="W164" s="180"/>
      <c r="X164" s="180"/>
      <c r="Y164" s="180"/>
      <c r="Z164" s="180"/>
    </row>
    <row r="165" ht="12.75" customHeight="1">
      <c r="A165" s="180"/>
      <c r="B165" s="180"/>
      <c r="C165" s="180"/>
      <c r="D165" s="180"/>
      <c r="E165" s="180"/>
      <c r="F165" s="180"/>
      <c r="G165" s="180"/>
      <c r="H165" s="180"/>
      <c r="I165" s="180"/>
      <c r="J165" s="180"/>
      <c r="K165" s="180"/>
      <c r="L165" s="180"/>
      <c r="M165" s="180"/>
      <c r="N165" s="180"/>
      <c r="O165" s="180"/>
      <c r="P165" s="180"/>
      <c r="Q165" s="180"/>
      <c r="R165" s="180"/>
      <c r="S165" s="180"/>
      <c r="T165" s="180"/>
      <c r="U165" s="180"/>
      <c r="V165" s="180"/>
      <c r="W165" s="180"/>
      <c r="X165" s="180"/>
      <c r="Y165" s="180"/>
      <c r="Z165" s="180"/>
    </row>
    <row r="166" ht="12.75" customHeight="1">
      <c r="A166" s="180"/>
      <c r="B166" s="180"/>
      <c r="C166" s="180"/>
      <c r="D166" s="180"/>
      <c r="E166" s="180"/>
      <c r="F166" s="180"/>
      <c r="G166" s="180"/>
      <c r="H166" s="180"/>
      <c r="I166" s="180"/>
      <c r="J166" s="180"/>
      <c r="K166" s="180"/>
      <c r="L166" s="180"/>
      <c r="M166" s="180"/>
      <c r="N166" s="180"/>
      <c r="O166" s="180"/>
      <c r="P166" s="180"/>
      <c r="Q166" s="180"/>
      <c r="R166" s="180"/>
      <c r="S166" s="180"/>
      <c r="T166" s="180"/>
      <c r="U166" s="180"/>
      <c r="V166" s="180"/>
      <c r="W166" s="180"/>
      <c r="X166" s="180"/>
      <c r="Y166" s="180"/>
      <c r="Z166" s="180"/>
    </row>
    <row r="167" ht="12.75" customHeight="1">
      <c r="A167" s="180"/>
      <c r="B167" s="180"/>
      <c r="C167" s="180"/>
      <c r="D167" s="180"/>
      <c r="E167" s="180"/>
      <c r="F167" s="180"/>
      <c r="G167" s="180"/>
      <c r="H167" s="180"/>
      <c r="I167" s="180"/>
      <c r="J167" s="180"/>
      <c r="K167" s="180"/>
      <c r="L167" s="180"/>
      <c r="M167" s="180"/>
      <c r="N167" s="180"/>
      <c r="O167" s="180"/>
      <c r="P167" s="180"/>
      <c r="Q167" s="180"/>
      <c r="R167" s="180"/>
      <c r="S167" s="180"/>
      <c r="T167" s="180"/>
      <c r="U167" s="180"/>
      <c r="V167" s="180"/>
      <c r="W167" s="180"/>
      <c r="X167" s="180"/>
      <c r="Y167" s="180"/>
      <c r="Z167" s="180"/>
    </row>
    <row r="168" ht="12.75" customHeight="1">
      <c r="A168" s="180"/>
      <c r="B168" s="180"/>
      <c r="C168" s="180"/>
      <c r="D168" s="180"/>
      <c r="E168" s="180"/>
      <c r="F168" s="180"/>
      <c r="G168" s="180"/>
      <c r="H168" s="180"/>
      <c r="I168" s="180"/>
      <c r="J168" s="180"/>
      <c r="K168" s="180"/>
      <c r="L168" s="180"/>
      <c r="M168" s="180"/>
      <c r="N168" s="180"/>
      <c r="O168" s="180"/>
      <c r="P168" s="180"/>
      <c r="Q168" s="180"/>
      <c r="R168" s="180"/>
      <c r="S168" s="180"/>
      <c r="T168" s="180"/>
      <c r="U168" s="180"/>
      <c r="V168" s="180"/>
      <c r="W168" s="180"/>
      <c r="X168" s="180"/>
      <c r="Y168" s="180"/>
      <c r="Z168" s="180"/>
    </row>
    <row r="169" ht="12.75" customHeight="1">
      <c r="A169" s="180"/>
      <c r="B169" s="180"/>
      <c r="C169" s="180"/>
      <c r="D169" s="180"/>
      <c r="E169" s="180"/>
      <c r="F169" s="180"/>
      <c r="G169" s="180"/>
      <c r="H169" s="180"/>
      <c r="I169" s="180"/>
      <c r="J169" s="180"/>
      <c r="K169" s="180"/>
      <c r="L169" s="180"/>
      <c r="M169" s="180"/>
      <c r="N169" s="180"/>
      <c r="O169" s="180"/>
      <c r="P169" s="180"/>
      <c r="Q169" s="180"/>
      <c r="R169" s="180"/>
      <c r="S169" s="180"/>
      <c r="T169" s="180"/>
      <c r="U169" s="180"/>
      <c r="V169" s="180"/>
      <c r="W169" s="180"/>
      <c r="X169" s="180"/>
      <c r="Y169" s="180"/>
      <c r="Z169" s="180"/>
    </row>
    <row r="170" ht="12.75" customHeight="1">
      <c r="A170" s="180"/>
      <c r="B170" s="180"/>
      <c r="C170" s="180"/>
      <c r="D170" s="180"/>
      <c r="E170" s="180"/>
      <c r="F170" s="180"/>
      <c r="G170" s="180"/>
      <c r="H170" s="180"/>
      <c r="I170" s="180"/>
      <c r="J170" s="180"/>
      <c r="K170" s="180"/>
      <c r="L170" s="180"/>
      <c r="M170" s="180"/>
      <c r="N170" s="180"/>
      <c r="O170" s="180"/>
      <c r="P170" s="180"/>
      <c r="Q170" s="180"/>
      <c r="R170" s="180"/>
      <c r="S170" s="180"/>
      <c r="T170" s="180"/>
      <c r="U170" s="180"/>
      <c r="V170" s="180"/>
      <c r="W170" s="180"/>
      <c r="X170" s="180"/>
      <c r="Y170" s="180"/>
      <c r="Z170" s="180"/>
    </row>
    <row r="171" ht="12.75" customHeight="1">
      <c r="A171" s="180"/>
      <c r="B171" s="180"/>
      <c r="C171" s="180"/>
      <c r="D171" s="180"/>
      <c r="E171" s="180"/>
      <c r="F171" s="180"/>
      <c r="G171" s="180"/>
      <c r="H171" s="180"/>
      <c r="I171" s="180"/>
      <c r="J171" s="180"/>
      <c r="K171" s="180"/>
      <c r="L171" s="180"/>
      <c r="M171" s="180"/>
      <c r="N171" s="180"/>
      <c r="O171" s="180"/>
      <c r="P171" s="180"/>
      <c r="Q171" s="180"/>
      <c r="R171" s="180"/>
      <c r="S171" s="180"/>
      <c r="T171" s="180"/>
      <c r="U171" s="180"/>
      <c r="V171" s="180"/>
      <c r="W171" s="180"/>
      <c r="X171" s="180"/>
      <c r="Y171" s="180"/>
      <c r="Z171" s="180"/>
    </row>
    <row r="172" ht="12.75" customHeight="1">
      <c r="A172" s="180"/>
      <c r="B172" s="180"/>
      <c r="C172" s="180"/>
      <c r="D172" s="180"/>
      <c r="E172" s="180"/>
      <c r="F172" s="180"/>
      <c r="G172" s="180"/>
      <c r="H172" s="180"/>
      <c r="I172" s="180"/>
      <c r="J172" s="180"/>
      <c r="K172" s="180"/>
      <c r="L172" s="180"/>
      <c r="M172" s="180"/>
      <c r="N172" s="180"/>
      <c r="O172" s="180"/>
      <c r="P172" s="180"/>
      <c r="Q172" s="180"/>
      <c r="R172" s="180"/>
      <c r="S172" s="180"/>
      <c r="T172" s="180"/>
      <c r="U172" s="180"/>
      <c r="V172" s="180"/>
      <c r="W172" s="180"/>
      <c r="X172" s="180"/>
      <c r="Y172" s="180"/>
      <c r="Z172" s="180"/>
    </row>
    <row r="173" ht="12.75" customHeight="1">
      <c r="A173" s="180"/>
      <c r="B173" s="180"/>
      <c r="C173" s="180"/>
      <c r="D173" s="180"/>
      <c r="E173" s="180"/>
      <c r="F173" s="180"/>
      <c r="G173" s="180"/>
      <c r="H173" s="180"/>
      <c r="I173" s="180"/>
      <c r="J173" s="180"/>
      <c r="K173" s="180"/>
      <c r="L173" s="180"/>
      <c r="M173" s="180"/>
      <c r="N173" s="180"/>
      <c r="O173" s="180"/>
      <c r="P173" s="180"/>
      <c r="Q173" s="180"/>
      <c r="R173" s="180"/>
      <c r="S173" s="180"/>
      <c r="T173" s="180"/>
      <c r="U173" s="180"/>
      <c r="V173" s="180"/>
      <c r="W173" s="180"/>
      <c r="X173" s="180"/>
      <c r="Y173" s="180"/>
      <c r="Z173" s="180"/>
    </row>
    <row r="174" ht="12.75" customHeight="1">
      <c r="A174" s="180"/>
      <c r="B174" s="180"/>
      <c r="C174" s="180"/>
      <c r="D174" s="180"/>
      <c r="E174" s="180"/>
      <c r="F174" s="180"/>
      <c r="G174" s="180"/>
      <c r="H174" s="180"/>
      <c r="I174" s="180"/>
      <c r="J174" s="180"/>
      <c r="K174" s="180"/>
      <c r="L174" s="180"/>
      <c r="M174" s="180"/>
      <c r="N174" s="180"/>
      <c r="O174" s="180"/>
      <c r="P174" s="180"/>
      <c r="Q174" s="180"/>
      <c r="R174" s="180"/>
      <c r="S174" s="180"/>
      <c r="T174" s="180"/>
      <c r="U174" s="180"/>
      <c r="V174" s="180"/>
      <c r="W174" s="180"/>
      <c r="X174" s="180"/>
      <c r="Y174" s="180"/>
      <c r="Z174" s="180"/>
    </row>
    <row r="175" ht="12.75" customHeight="1">
      <c r="A175" s="180"/>
      <c r="B175" s="180"/>
      <c r="C175" s="180"/>
      <c r="D175" s="180"/>
      <c r="E175" s="180"/>
      <c r="F175" s="180"/>
      <c r="G175" s="180"/>
      <c r="H175" s="180"/>
      <c r="I175" s="180"/>
      <c r="J175" s="180"/>
      <c r="K175" s="180"/>
      <c r="L175" s="180"/>
      <c r="M175" s="180"/>
      <c r="N175" s="180"/>
      <c r="O175" s="180"/>
      <c r="P175" s="180"/>
      <c r="Q175" s="180"/>
      <c r="R175" s="180"/>
      <c r="S175" s="180"/>
      <c r="T175" s="180"/>
      <c r="U175" s="180"/>
      <c r="V175" s="180"/>
      <c r="W175" s="180"/>
      <c r="X175" s="180"/>
      <c r="Y175" s="180"/>
      <c r="Z175" s="180"/>
    </row>
    <row r="176" ht="12.75" customHeight="1">
      <c r="A176" s="180"/>
      <c r="B176" s="180"/>
      <c r="C176" s="180"/>
      <c r="D176" s="180"/>
      <c r="E176" s="180"/>
      <c r="F176" s="180"/>
      <c r="G176" s="180"/>
      <c r="H176" s="180"/>
      <c r="I176" s="180"/>
      <c r="J176" s="180"/>
      <c r="K176" s="180"/>
      <c r="L176" s="180"/>
      <c r="M176" s="180"/>
      <c r="N176" s="180"/>
      <c r="O176" s="180"/>
      <c r="P176" s="180"/>
      <c r="Q176" s="180"/>
      <c r="R176" s="180"/>
      <c r="S176" s="180"/>
      <c r="T176" s="180"/>
      <c r="U176" s="180"/>
      <c r="V176" s="180"/>
      <c r="W176" s="180"/>
      <c r="X176" s="180"/>
      <c r="Y176" s="180"/>
      <c r="Z176" s="180"/>
    </row>
    <row r="177" ht="12.75" customHeight="1">
      <c r="A177" s="180"/>
      <c r="B177" s="180"/>
      <c r="C177" s="180"/>
      <c r="D177" s="180"/>
      <c r="E177" s="180"/>
      <c r="F177" s="180"/>
      <c r="G177" s="180"/>
      <c r="H177" s="180"/>
      <c r="I177" s="180"/>
      <c r="J177" s="180"/>
      <c r="K177" s="180"/>
      <c r="L177" s="180"/>
      <c r="M177" s="180"/>
      <c r="N177" s="180"/>
      <c r="O177" s="180"/>
      <c r="P177" s="180"/>
      <c r="Q177" s="180"/>
      <c r="R177" s="180"/>
      <c r="S177" s="180"/>
      <c r="T177" s="180"/>
      <c r="U177" s="180"/>
      <c r="V177" s="180"/>
      <c r="W177" s="180"/>
      <c r="X177" s="180"/>
      <c r="Y177" s="180"/>
      <c r="Z177" s="180"/>
    </row>
    <row r="178" ht="12.75" customHeight="1">
      <c r="A178" s="180"/>
      <c r="B178" s="180"/>
      <c r="C178" s="180"/>
      <c r="D178" s="180"/>
      <c r="E178" s="180"/>
      <c r="F178" s="180"/>
      <c r="G178" s="180"/>
      <c r="H178" s="180"/>
      <c r="I178" s="180"/>
      <c r="J178" s="180"/>
      <c r="K178" s="180"/>
      <c r="L178" s="180"/>
      <c r="M178" s="180"/>
      <c r="N178" s="180"/>
      <c r="O178" s="180"/>
      <c r="P178" s="180"/>
      <c r="Q178" s="180"/>
      <c r="R178" s="180"/>
      <c r="S178" s="180"/>
      <c r="T178" s="180"/>
      <c r="U178" s="180"/>
      <c r="V178" s="180"/>
      <c r="W178" s="180"/>
      <c r="X178" s="180"/>
      <c r="Y178" s="180"/>
      <c r="Z178" s="180"/>
    </row>
    <row r="179" ht="12.75" customHeight="1">
      <c r="A179" s="180"/>
      <c r="B179" s="180"/>
      <c r="C179" s="180"/>
      <c r="D179" s="180"/>
      <c r="E179" s="180"/>
      <c r="F179" s="180"/>
      <c r="G179" s="180"/>
      <c r="H179" s="180"/>
      <c r="I179" s="180"/>
      <c r="J179" s="180"/>
      <c r="K179" s="180"/>
      <c r="L179" s="180"/>
      <c r="M179" s="180"/>
      <c r="N179" s="180"/>
      <c r="O179" s="180"/>
      <c r="P179" s="180"/>
      <c r="Q179" s="180"/>
      <c r="R179" s="180"/>
      <c r="S179" s="180"/>
      <c r="T179" s="180"/>
      <c r="U179" s="180"/>
      <c r="V179" s="180"/>
      <c r="W179" s="180"/>
      <c r="X179" s="180"/>
      <c r="Y179" s="180"/>
      <c r="Z179" s="180"/>
    </row>
    <row r="180" ht="12.75" customHeight="1">
      <c r="A180" s="180"/>
      <c r="B180" s="180"/>
      <c r="C180" s="180"/>
      <c r="D180" s="180"/>
      <c r="E180" s="180"/>
      <c r="F180" s="180"/>
      <c r="G180" s="180"/>
      <c r="H180" s="180"/>
      <c r="I180" s="180"/>
      <c r="J180" s="180"/>
      <c r="K180" s="180"/>
      <c r="L180" s="180"/>
      <c r="M180" s="180"/>
      <c r="N180" s="180"/>
      <c r="O180" s="180"/>
      <c r="P180" s="180"/>
      <c r="Q180" s="180"/>
      <c r="R180" s="180"/>
      <c r="S180" s="180"/>
      <c r="T180" s="180"/>
      <c r="U180" s="180"/>
      <c r="V180" s="180"/>
      <c r="W180" s="180"/>
      <c r="X180" s="180"/>
      <c r="Y180" s="180"/>
      <c r="Z180" s="180"/>
    </row>
    <row r="181" ht="12.75" customHeight="1">
      <c r="A181" s="180"/>
      <c r="B181" s="180"/>
      <c r="C181" s="180"/>
      <c r="D181" s="180"/>
      <c r="E181" s="180"/>
      <c r="F181" s="180"/>
      <c r="G181" s="180"/>
      <c r="H181" s="180"/>
      <c r="I181" s="180"/>
      <c r="J181" s="180"/>
      <c r="K181" s="180"/>
      <c r="L181" s="180"/>
      <c r="M181" s="180"/>
      <c r="N181" s="180"/>
      <c r="O181" s="180"/>
      <c r="P181" s="180"/>
      <c r="Q181" s="180"/>
      <c r="R181" s="180"/>
      <c r="S181" s="180"/>
      <c r="T181" s="180"/>
      <c r="U181" s="180"/>
      <c r="V181" s="180"/>
      <c r="W181" s="180"/>
      <c r="X181" s="180"/>
      <c r="Y181" s="180"/>
      <c r="Z181" s="180"/>
    </row>
    <row r="182" ht="12.75" customHeight="1">
      <c r="A182" s="180"/>
      <c r="B182" s="180"/>
      <c r="C182" s="180"/>
      <c r="D182" s="180"/>
      <c r="E182" s="180"/>
      <c r="F182" s="180"/>
      <c r="G182" s="180"/>
      <c r="H182" s="180"/>
      <c r="I182" s="180"/>
      <c r="J182" s="180"/>
      <c r="K182" s="180"/>
      <c r="L182" s="180"/>
      <c r="M182" s="180"/>
      <c r="N182" s="180"/>
      <c r="O182" s="180"/>
      <c r="P182" s="180"/>
      <c r="Q182" s="180"/>
      <c r="R182" s="180"/>
      <c r="S182" s="180"/>
      <c r="T182" s="180"/>
      <c r="U182" s="180"/>
      <c r="V182" s="180"/>
      <c r="W182" s="180"/>
      <c r="X182" s="180"/>
      <c r="Y182" s="180"/>
      <c r="Z182" s="180"/>
    </row>
    <row r="183" ht="12.75" customHeight="1">
      <c r="A183" s="180"/>
      <c r="B183" s="180"/>
      <c r="C183" s="180"/>
      <c r="D183" s="180"/>
      <c r="E183" s="180"/>
      <c r="F183" s="180"/>
      <c r="G183" s="180"/>
      <c r="H183" s="180"/>
      <c r="I183" s="180"/>
      <c r="J183" s="180"/>
      <c r="K183" s="180"/>
      <c r="L183" s="180"/>
      <c r="M183" s="180"/>
      <c r="N183" s="180"/>
      <c r="O183" s="180"/>
      <c r="P183" s="180"/>
      <c r="Q183" s="180"/>
      <c r="R183" s="180"/>
      <c r="S183" s="180"/>
      <c r="T183" s="180"/>
      <c r="U183" s="180"/>
      <c r="V183" s="180"/>
      <c r="W183" s="180"/>
      <c r="X183" s="180"/>
      <c r="Y183" s="180"/>
      <c r="Z183" s="180"/>
    </row>
    <row r="184" ht="12.75" customHeight="1">
      <c r="A184" s="180"/>
      <c r="B184" s="180"/>
      <c r="C184" s="180"/>
      <c r="D184" s="180"/>
      <c r="E184" s="180"/>
      <c r="F184" s="180"/>
      <c r="G184" s="180"/>
      <c r="H184" s="180"/>
      <c r="I184" s="180"/>
      <c r="J184" s="180"/>
      <c r="K184" s="180"/>
      <c r="L184" s="180"/>
      <c r="M184" s="180"/>
      <c r="N184" s="180"/>
      <c r="O184" s="180"/>
      <c r="P184" s="180"/>
      <c r="Q184" s="180"/>
      <c r="R184" s="180"/>
      <c r="S184" s="180"/>
      <c r="T184" s="180"/>
      <c r="U184" s="180"/>
      <c r="V184" s="180"/>
      <c r="W184" s="180"/>
      <c r="X184" s="180"/>
      <c r="Y184" s="180"/>
      <c r="Z184" s="180"/>
    </row>
    <row r="185" ht="12.75" customHeight="1">
      <c r="A185" s="180"/>
      <c r="B185" s="180"/>
      <c r="C185" s="180"/>
      <c r="D185" s="180"/>
      <c r="E185" s="180"/>
      <c r="F185" s="180"/>
      <c r="G185" s="180"/>
      <c r="H185" s="180"/>
      <c r="I185" s="180"/>
      <c r="J185" s="180"/>
      <c r="K185" s="180"/>
      <c r="L185" s="180"/>
      <c r="M185" s="180"/>
      <c r="N185" s="180"/>
      <c r="O185" s="180"/>
      <c r="P185" s="180"/>
      <c r="Q185" s="180"/>
      <c r="R185" s="180"/>
      <c r="S185" s="180"/>
      <c r="T185" s="180"/>
      <c r="U185" s="180"/>
      <c r="V185" s="180"/>
      <c r="W185" s="180"/>
      <c r="X185" s="180"/>
      <c r="Y185" s="180"/>
      <c r="Z185" s="180"/>
    </row>
    <row r="186" ht="12.75" customHeight="1">
      <c r="A186" s="180"/>
      <c r="B186" s="180"/>
      <c r="C186" s="180"/>
      <c r="D186" s="180"/>
      <c r="E186" s="180"/>
      <c r="F186" s="180"/>
      <c r="G186" s="180"/>
      <c r="H186" s="180"/>
      <c r="I186" s="180"/>
      <c r="J186" s="180"/>
      <c r="K186" s="180"/>
      <c r="L186" s="180"/>
      <c r="M186" s="180"/>
      <c r="N186" s="180"/>
      <c r="O186" s="180"/>
      <c r="P186" s="180"/>
      <c r="Q186" s="180"/>
      <c r="R186" s="180"/>
      <c r="S186" s="180"/>
      <c r="T186" s="180"/>
      <c r="U186" s="180"/>
      <c r="V186" s="180"/>
      <c r="W186" s="180"/>
      <c r="X186" s="180"/>
      <c r="Y186" s="180"/>
      <c r="Z186" s="180"/>
    </row>
    <row r="187" ht="12.75" customHeight="1">
      <c r="A187" s="180"/>
      <c r="B187" s="180"/>
      <c r="C187" s="180"/>
      <c r="D187" s="180"/>
      <c r="E187" s="180"/>
      <c r="F187" s="180"/>
      <c r="G187" s="180"/>
      <c r="H187" s="180"/>
      <c r="I187" s="180"/>
      <c r="J187" s="180"/>
      <c r="K187" s="180"/>
      <c r="L187" s="180"/>
      <c r="M187" s="180"/>
      <c r="N187" s="180"/>
      <c r="O187" s="180"/>
      <c r="P187" s="180"/>
      <c r="Q187" s="180"/>
      <c r="R187" s="180"/>
      <c r="S187" s="180"/>
      <c r="T187" s="180"/>
      <c r="U187" s="180"/>
      <c r="V187" s="180"/>
      <c r="W187" s="180"/>
      <c r="X187" s="180"/>
      <c r="Y187" s="180"/>
      <c r="Z187" s="180"/>
    </row>
    <row r="188" ht="12.75" customHeight="1">
      <c r="A188" s="180"/>
      <c r="B188" s="180"/>
      <c r="C188" s="180"/>
      <c r="D188" s="180"/>
      <c r="E188" s="180"/>
      <c r="F188" s="180"/>
      <c r="G188" s="180"/>
      <c r="H188" s="180"/>
      <c r="I188" s="180"/>
      <c r="J188" s="180"/>
      <c r="K188" s="180"/>
      <c r="L188" s="180"/>
      <c r="M188" s="180"/>
      <c r="N188" s="180"/>
      <c r="O188" s="180"/>
      <c r="P188" s="180"/>
      <c r="Q188" s="180"/>
      <c r="R188" s="180"/>
      <c r="S188" s="180"/>
      <c r="T188" s="180"/>
      <c r="U188" s="180"/>
      <c r="V188" s="180"/>
      <c r="W188" s="180"/>
      <c r="X188" s="180"/>
      <c r="Y188" s="180"/>
      <c r="Z188" s="180"/>
    </row>
    <row r="189" ht="12.75" customHeight="1">
      <c r="A189" s="180"/>
      <c r="B189" s="180"/>
      <c r="C189" s="180"/>
      <c r="D189" s="180"/>
      <c r="E189" s="180"/>
      <c r="F189" s="180"/>
      <c r="G189" s="180"/>
      <c r="H189" s="180"/>
      <c r="I189" s="180"/>
      <c r="J189" s="180"/>
      <c r="K189" s="180"/>
      <c r="L189" s="180"/>
      <c r="M189" s="180"/>
      <c r="N189" s="180"/>
      <c r="O189" s="180"/>
      <c r="P189" s="180"/>
      <c r="Q189" s="180"/>
      <c r="R189" s="180"/>
      <c r="S189" s="180"/>
      <c r="T189" s="180"/>
      <c r="U189" s="180"/>
      <c r="V189" s="180"/>
      <c r="W189" s="180"/>
      <c r="X189" s="180"/>
      <c r="Y189" s="180"/>
      <c r="Z189" s="180"/>
    </row>
    <row r="190" ht="12.75" customHeight="1">
      <c r="A190" s="180"/>
      <c r="B190" s="180"/>
      <c r="C190" s="180"/>
      <c r="D190" s="180"/>
      <c r="E190" s="180"/>
      <c r="F190" s="180"/>
      <c r="G190" s="180"/>
      <c r="H190" s="180"/>
      <c r="I190" s="180"/>
      <c r="J190" s="180"/>
      <c r="K190" s="180"/>
      <c r="L190" s="180"/>
      <c r="M190" s="180"/>
      <c r="N190" s="180"/>
      <c r="O190" s="180"/>
      <c r="P190" s="180"/>
      <c r="Q190" s="180"/>
      <c r="R190" s="180"/>
      <c r="S190" s="180"/>
      <c r="T190" s="180"/>
      <c r="U190" s="180"/>
      <c r="V190" s="180"/>
      <c r="W190" s="180"/>
      <c r="X190" s="180"/>
      <c r="Y190" s="180"/>
      <c r="Z190" s="180"/>
    </row>
    <row r="191" ht="12.75" customHeight="1">
      <c r="A191" s="180"/>
      <c r="B191" s="180"/>
      <c r="C191" s="180"/>
      <c r="D191" s="180"/>
      <c r="E191" s="180"/>
      <c r="F191" s="180"/>
      <c r="G191" s="180"/>
      <c r="H191" s="180"/>
      <c r="I191" s="180"/>
      <c r="J191" s="180"/>
      <c r="K191" s="180"/>
      <c r="L191" s="180"/>
      <c r="M191" s="180"/>
      <c r="N191" s="180"/>
      <c r="O191" s="180"/>
      <c r="P191" s="180"/>
      <c r="Q191" s="180"/>
      <c r="R191" s="180"/>
      <c r="S191" s="180"/>
      <c r="T191" s="180"/>
      <c r="U191" s="180"/>
      <c r="V191" s="180"/>
      <c r="W191" s="180"/>
      <c r="X191" s="180"/>
      <c r="Y191" s="180"/>
      <c r="Z191" s="180"/>
    </row>
    <row r="192" ht="12.75" customHeight="1">
      <c r="A192" s="180"/>
      <c r="B192" s="180"/>
      <c r="C192" s="180"/>
      <c r="D192" s="180"/>
      <c r="E192" s="180"/>
      <c r="F192" s="180"/>
      <c r="G192" s="180"/>
      <c r="H192" s="180"/>
      <c r="I192" s="180"/>
      <c r="J192" s="180"/>
      <c r="K192" s="180"/>
      <c r="L192" s="180"/>
      <c r="M192" s="180"/>
      <c r="N192" s="180"/>
      <c r="O192" s="180"/>
      <c r="P192" s="180"/>
      <c r="Q192" s="180"/>
      <c r="R192" s="180"/>
      <c r="S192" s="180"/>
      <c r="T192" s="180"/>
      <c r="U192" s="180"/>
      <c r="V192" s="180"/>
      <c r="W192" s="180"/>
      <c r="X192" s="180"/>
      <c r="Y192" s="180"/>
      <c r="Z192" s="180"/>
    </row>
    <row r="193" ht="12.75" customHeight="1">
      <c r="A193" s="180"/>
      <c r="B193" s="180"/>
      <c r="C193" s="180"/>
      <c r="D193" s="180"/>
      <c r="E193" s="180"/>
      <c r="F193" s="180"/>
      <c r="G193" s="180"/>
      <c r="H193" s="180"/>
      <c r="I193" s="180"/>
      <c r="J193" s="180"/>
      <c r="K193" s="180"/>
      <c r="L193" s="180"/>
      <c r="M193" s="180"/>
      <c r="N193" s="180"/>
      <c r="O193" s="180"/>
      <c r="P193" s="180"/>
      <c r="Q193" s="180"/>
      <c r="R193" s="180"/>
      <c r="S193" s="180"/>
      <c r="T193" s="180"/>
      <c r="U193" s="180"/>
      <c r="V193" s="180"/>
      <c r="W193" s="180"/>
      <c r="X193" s="180"/>
      <c r="Y193" s="180"/>
      <c r="Z193" s="180"/>
    </row>
    <row r="194" ht="12.75" customHeight="1">
      <c r="A194" s="180"/>
      <c r="B194" s="180"/>
      <c r="C194" s="180"/>
      <c r="D194" s="180"/>
      <c r="E194" s="180"/>
      <c r="F194" s="180"/>
      <c r="G194" s="180"/>
      <c r="H194" s="180"/>
      <c r="I194" s="180"/>
      <c r="J194" s="180"/>
      <c r="K194" s="180"/>
      <c r="L194" s="180"/>
      <c r="M194" s="180"/>
      <c r="N194" s="180"/>
      <c r="O194" s="180"/>
      <c r="P194" s="180"/>
      <c r="Q194" s="180"/>
      <c r="R194" s="180"/>
      <c r="S194" s="180"/>
      <c r="T194" s="180"/>
      <c r="U194" s="180"/>
      <c r="V194" s="180"/>
      <c r="W194" s="180"/>
      <c r="X194" s="180"/>
      <c r="Y194" s="180"/>
      <c r="Z194" s="180"/>
    </row>
    <row r="195" ht="12.75" customHeight="1">
      <c r="A195" s="180"/>
      <c r="B195" s="180"/>
      <c r="C195" s="180"/>
      <c r="D195" s="180"/>
      <c r="E195" s="180"/>
      <c r="F195" s="180"/>
      <c r="G195" s="180"/>
      <c r="H195" s="180"/>
      <c r="I195" s="180"/>
      <c r="J195" s="180"/>
      <c r="K195" s="180"/>
      <c r="L195" s="180"/>
      <c r="M195" s="180"/>
      <c r="N195" s="180"/>
      <c r="O195" s="180"/>
      <c r="P195" s="180"/>
      <c r="Q195" s="180"/>
      <c r="R195" s="180"/>
      <c r="S195" s="180"/>
      <c r="T195" s="180"/>
      <c r="U195" s="180"/>
      <c r="V195" s="180"/>
      <c r="W195" s="180"/>
      <c r="X195" s="180"/>
      <c r="Y195" s="180"/>
      <c r="Z195" s="180"/>
    </row>
    <row r="196" ht="12.75" customHeight="1">
      <c r="A196" s="180"/>
      <c r="B196" s="180"/>
      <c r="C196" s="180"/>
      <c r="D196" s="180"/>
      <c r="E196" s="180"/>
      <c r="F196" s="180"/>
      <c r="G196" s="180"/>
      <c r="H196" s="180"/>
      <c r="I196" s="180"/>
      <c r="J196" s="180"/>
      <c r="K196" s="180"/>
      <c r="L196" s="180"/>
      <c r="M196" s="180"/>
      <c r="N196" s="180"/>
      <c r="O196" s="180"/>
      <c r="P196" s="180"/>
      <c r="Q196" s="180"/>
      <c r="R196" s="180"/>
      <c r="S196" s="180"/>
      <c r="T196" s="180"/>
      <c r="U196" s="180"/>
      <c r="V196" s="180"/>
      <c r="W196" s="180"/>
      <c r="X196" s="180"/>
      <c r="Y196" s="180"/>
      <c r="Z196" s="180"/>
    </row>
    <row r="197" ht="12.75" customHeight="1">
      <c r="A197" s="180"/>
      <c r="B197" s="180"/>
      <c r="C197" s="180"/>
      <c r="D197" s="180"/>
      <c r="E197" s="180"/>
      <c r="F197" s="180"/>
      <c r="G197" s="180"/>
      <c r="H197" s="180"/>
      <c r="I197" s="180"/>
      <c r="J197" s="180"/>
      <c r="K197" s="180"/>
      <c r="L197" s="180"/>
      <c r="M197" s="180"/>
      <c r="N197" s="180"/>
      <c r="O197" s="180"/>
      <c r="P197" s="180"/>
      <c r="Q197" s="180"/>
      <c r="R197" s="180"/>
      <c r="S197" s="180"/>
      <c r="T197" s="180"/>
      <c r="U197" s="180"/>
      <c r="V197" s="180"/>
      <c r="W197" s="180"/>
      <c r="X197" s="180"/>
      <c r="Y197" s="180"/>
      <c r="Z197" s="180"/>
    </row>
    <row r="198" ht="12.75" customHeight="1">
      <c r="A198" s="180"/>
      <c r="B198" s="180"/>
      <c r="C198" s="180"/>
      <c r="D198" s="180"/>
      <c r="E198" s="180"/>
      <c r="F198" s="180"/>
      <c r="G198" s="180"/>
      <c r="H198" s="180"/>
      <c r="I198" s="180"/>
      <c r="J198" s="180"/>
      <c r="K198" s="180"/>
      <c r="L198" s="180"/>
      <c r="M198" s="180"/>
      <c r="N198" s="180"/>
      <c r="O198" s="180"/>
      <c r="P198" s="180"/>
      <c r="Q198" s="180"/>
      <c r="R198" s="180"/>
      <c r="S198" s="180"/>
      <c r="T198" s="180"/>
      <c r="U198" s="180"/>
      <c r="V198" s="180"/>
      <c r="W198" s="180"/>
      <c r="X198" s="180"/>
      <c r="Y198" s="180"/>
      <c r="Z198" s="180"/>
    </row>
    <row r="199" ht="12.75" customHeight="1">
      <c r="A199" s="180"/>
      <c r="B199" s="180"/>
      <c r="C199" s="180"/>
      <c r="D199" s="180"/>
      <c r="E199" s="180"/>
      <c r="F199" s="180"/>
      <c r="G199" s="180"/>
      <c r="H199" s="180"/>
      <c r="I199" s="180"/>
      <c r="J199" s="180"/>
      <c r="K199" s="180"/>
      <c r="L199" s="180"/>
      <c r="M199" s="180"/>
      <c r="N199" s="180"/>
      <c r="O199" s="180"/>
      <c r="P199" s="180"/>
      <c r="Q199" s="180"/>
      <c r="R199" s="180"/>
      <c r="S199" s="180"/>
      <c r="T199" s="180"/>
      <c r="U199" s="180"/>
      <c r="V199" s="180"/>
      <c r="W199" s="180"/>
      <c r="X199" s="180"/>
      <c r="Y199" s="180"/>
      <c r="Z199" s="180"/>
    </row>
    <row r="200" ht="12.75" customHeight="1">
      <c r="A200" s="180"/>
      <c r="B200" s="180"/>
      <c r="C200" s="180"/>
      <c r="D200" s="180"/>
      <c r="E200" s="180"/>
      <c r="F200" s="180"/>
      <c r="G200" s="180"/>
      <c r="H200" s="180"/>
      <c r="I200" s="180"/>
      <c r="J200" s="180"/>
      <c r="K200" s="180"/>
      <c r="L200" s="180"/>
      <c r="M200" s="180"/>
      <c r="N200" s="180"/>
      <c r="O200" s="180"/>
      <c r="P200" s="180"/>
      <c r="Q200" s="180"/>
      <c r="R200" s="180"/>
      <c r="S200" s="180"/>
      <c r="T200" s="180"/>
      <c r="U200" s="180"/>
      <c r="V200" s="180"/>
      <c r="W200" s="180"/>
      <c r="X200" s="180"/>
      <c r="Y200" s="180"/>
      <c r="Z200" s="180"/>
    </row>
    <row r="201" ht="12.75" customHeight="1">
      <c r="A201" s="180"/>
      <c r="B201" s="180"/>
      <c r="C201" s="180"/>
      <c r="D201" s="180"/>
      <c r="E201" s="180"/>
      <c r="F201" s="180"/>
      <c r="G201" s="180"/>
      <c r="H201" s="180"/>
      <c r="I201" s="180"/>
      <c r="J201" s="180"/>
      <c r="K201" s="180"/>
      <c r="L201" s="180"/>
      <c r="M201" s="180"/>
      <c r="N201" s="180"/>
      <c r="O201" s="180"/>
      <c r="P201" s="180"/>
      <c r="Q201" s="180"/>
      <c r="R201" s="180"/>
      <c r="S201" s="180"/>
      <c r="T201" s="180"/>
      <c r="U201" s="180"/>
      <c r="V201" s="180"/>
      <c r="W201" s="180"/>
      <c r="X201" s="180"/>
      <c r="Y201" s="180"/>
      <c r="Z201" s="180"/>
    </row>
    <row r="202" ht="12.75" customHeight="1">
      <c r="A202" s="180"/>
      <c r="B202" s="180"/>
      <c r="C202" s="180"/>
      <c r="D202" s="180"/>
      <c r="E202" s="180"/>
      <c r="F202" s="180"/>
      <c r="G202" s="180"/>
      <c r="H202" s="180"/>
      <c r="I202" s="180"/>
      <c r="J202" s="180"/>
      <c r="K202" s="180"/>
      <c r="L202" s="180"/>
      <c r="M202" s="180"/>
      <c r="N202" s="180"/>
      <c r="O202" s="180"/>
      <c r="P202" s="180"/>
      <c r="Q202" s="180"/>
      <c r="R202" s="180"/>
      <c r="S202" s="180"/>
      <c r="T202" s="180"/>
      <c r="U202" s="180"/>
      <c r="V202" s="180"/>
      <c r="W202" s="180"/>
      <c r="X202" s="180"/>
      <c r="Y202" s="180"/>
      <c r="Z202" s="180"/>
    </row>
    <row r="203" ht="12.75" customHeight="1">
      <c r="A203" s="180"/>
      <c r="B203" s="180"/>
      <c r="C203" s="180"/>
      <c r="D203" s="180"/>
      <c r="E203" s="180"/>
      <c r="F203" s="180"/>
      <c r="G203" s="180"/>
      <c r="H203" s="180"/>
      <c r="I203" s="180"/>
      <c r="J203" s="180"/>
      <c r="K203" s="180"/>
      <c r="L203" s="180"/>
      <c r="M203" s="180"/>
      <c r="N203" s="180"/>
      <c r="O203" s="180"/>
      <c r="P203" s="180"/>
      <c r="Q203" s="180"/>
      <c r="R203" s="180"/>
      <c r="S203" s="180"/>
      <c r="T203" s="180"/>
      <c r="U203" s="180"/>
      <c r="V203" s="180"/>
      <c r="W203" s="180"/>
      <c r="X203" s="180"/>
      <c r="Y203" s="180"/>
      <c r="Z203" s="180"/>
    </row>
    <row r="204" ht="12.75" customHeight="1">
      <c r="A204" s="180"/>
      <c r="B204" s="180"/>
      <c r="C204" s="180"/>
      <c r="D204" s="180"/>
      <c r="E204" s="180"/>
      <c r="F204" s="180"/>
      <c r="G204" s="180"/>
      <c r="H204" s="180"/>
      <c r="I204" s="180"/>
      <c r="J204" s="180"/>
      <c r="K204" s="180"/>
      <c r="L204" s="180"/>
      <c r="M204" s="180"/>
      <c r="N204" s="180"/>
      <c r="O204" s="180"/>
      <c r="P204" s="180"/>
      <c r="Q204" s="180"/>
      <c r="R204" s="180"/>
      <c r="S204" s="180"/>
      <c r="T204" s="180"/>
      <c r="U204" s="180"/>
      <c r="V204" s="180"/>
      <c r="W204" s="180"/>
      <c r="X204" s="180"/>
      <c r="Y204" s="180"/>
      <c r="Z204" s="180"/>
    </row>
    <row r="205" ht="12.75" customHeight="1">
      <c r="A205" s="180"/>
      <c r="B205" s="180"/>
      <c r="C205" s="180"/>
      <c r="D205" s="180"/>
      <c r="E205" s="180"/>
      <c r="F205" s="180"/>
      <c r="G205" s="180"/>
      <c r="H205" s="180"/>
      <c r="I205" s="180"/>
      <c r="J205" s="180"/>
      <c r="K205" s="180"/>
      <c r="L205" s="180"/>
      <c r="M205" s="180"/>
      <c r="N205" s="180"/>
      <c r="O205" s="180"/>
      <c r="P205" s="180"/>
      <c r="Q205" s="180"/>
      <c r="R205" s="180"/>
      <c r="S205" s="180"/>
      <c r="T205" s="180"/>
      <c r="U205" s="180"/>
      <c r="V205" s="180"/>
      <c r="W205" s="180"/>
      <c r="X205" s="180"/>
      <c r="Y205" s="180"/>
      <c r="Z205" s="180"/>
    </row>
    <row r="206" ht="12.75" customHeight="1">
      <c r="A206" s="180"/>
      <c r="B206" s="180"/>
      <c r="C206" s="180"/>
      <c r="D206" s="180"/>
      <c r="E206" s="180"/>
      <c r="F206" s="180"/>
      <c r="G206" s="180"/>
      <c r="H206" s="180"/>
      <c r="I206" s="180"/>
      <c r="J206" s="180"/>
      <c r="K206" s="180"/>
      <c r="L206" s="180"/>
      <c r="M206" s="180"/>
      <c r="N206" s="180"/>
      <c r="O206" s="180"/>
      <c r="P206" s="180"/>
      <c r="Q206" s="180"/>
      <c r="R206" s="180"/>
      <c r="S206" s="180"/>
      <c r="T206" s="180"/>
      <c r="U206" s="180"/>
      <c r="V206" s="180"/>
      <c r="W206" s="180"/>
      <c r="X206" s="180"/>
      <c r="Y206" s="180"/>
      <c r="Z206" s="180"/>
    </row>
    <row r="207" ht="12.75" customHeight="1">
      <c r="A207" s="180"/>
      <c r="B207" s="180"/>
      <c r="C207" s="180"/>
      <c r="D207" s="180"/>
      <c r="E207" s="180"/>
      <c r="F207" s="180"/>
      <c r="G207" s="180"/>
      <c r="H207" s="180"/>
      <c r="I207" s="180"/>
      <c r="J207" s="180"/>
      <c r="K207" s="180"/>
      <c r="L207" s="180"/>
      <c r="M207" s="180"/>
      <c r="N207" s="180"/>
      <c r="O207" s="180"/>
      <c r="P207" s="180"/>
      <c r="Q207" s="180"/>
      <c r="R207" s="180"/>
      <c r="S207" s="180"/>
      <c r="T207" s="180"/>
      <c r="U207" s="180"/>
      <c r="V207" s="180"/>
      <c r="W207" s="180"/>
      <c r="X207" s="180"/>
      <c r="Y207" s="180"/>
      <c r="Z207" s="180"/>
    </row>
    <row r="208" ht="12.75" customHeight="1">
      <c r="A208" s="180"/>
      <c r="B208" s="180"/>
      <c r="C208" s="180"/>
      <c r="D208" s="180"/>
      <c r="E208" s="180"/>
      <c r="F208" s="180"/>
      <c r="G208" s="180"/>
      <c r="H208" s="180"/>
      <c r="I208" s="180"/>
      <c r="J208" s="180"/>
      <c r="K208" s="180"/>
      <c r="L208" s="180"/>
      <c r="M208" s="180"/>
      <c r="N208" s="180"/>
      <c r="O208" s="180"/>
      <c r="P208" s="180"/>
      <c r="Q208" s="180"/>
      <c r="R208" s="180"/>
      <c r="S208" s="180"/>
      <c r="T208" s="180"/>
      <c r="U208" s="180"/>
      <c r="V208" s="180"/>
      <c r="W208" s="180"/>
      <c r="X208" s="180"/>
      <c r="Y208" s="180"/>
      <c r="Z208" s="180"/>
    </row>
    <row r="209" ht="12.75" customHeight="1">
      <c r="A209" s="180"/>
      <c r="B209" s="180"/>
      <c r="C209" s="180"/>
      <c r="D209" s="180"/>
      <c r="E209" s="180"/>
      <c r="F209" s="180"/>
      <c r="G209" s="180"/>
      <c r="H209" s="180"/>
      <c r="I209" s="180"/>
      <c r="J209" s="180"/>
      <c r="K209" s="180"/>
      <c r="L209" s="180"/>
      <c r="M209" s="180"/>
      <c r="N209" s="180"/>
      <c r="O209" s="180"/>
      <c r="P209" s="180"/>
      <c r="Q209" s="180"/>
      <c r="R209" s="180"/>
      <c r="S209" s="180"/>
      <c r="T209" s="180"/>
      <c r="U209" s="180"/>
      <c r="V209" s="180"/>
      <c r="W209" s="180"/>
      <c r="X209" s="180"/>
      <c r="Y209" s="180"/>
      <c r="Z209" s="180"/>
    </row>
    <row r="210" ht="12.75" customHeight="1">
      <c r="A210" s="180"/>
      <c r="B210" s="180"/>
      <c r="C210" s="180"/>
      <c r="D210" s="180"/>
      <c r="E210" s="180"/>
      <c r="F210" s="180"/>
      <c r="G210" s="180"/>
      <c r="H210" s="180"/>
      <c r="I210" s="180"/>
      <c r="J210" s="180"/>
      <c r="K210" s="180"/>
      <c r="L210" s="180"/>
      <c r="M210" s="180"/>
      <c r="N210" s="180"/>
      <c r="O210" s="180"/>
      <c r="P210" s="180"/>
      <c r="Q210" s="180"/>
      <c r="R210" s="180"/>
      <c r="S210" s="180"/>
      <c r="T210" s="180"/>
      <c r="U210" s="180"/>
      <c r="V210" s="180"/>
      <c r="W210" s="180"/>
      <c r="X210" s="180"/>
      <c r="Y210" s="180"/>
      <c r="Z210" s="180"/>
    </row>
    <row r="211" ht="12.75" customHeight="1">
      <c r="A211" s="180"/>
      <c r="B211" s="180"/>
      <c r="C211" s="180"/>
      <c r="D211" s="180"/>
      <c r="E211" s="180"/>
      <c r="F211" s="180"/>
      <c r="G211" s="180"/>
      <c r="H211" s="180"/>
      <c r="I211" s="180"/>
      <c r="J211" s="180"/>
      <c r="K211" s="180"/>
      <c r="L211" s="180"/>
      <c r="M211" s="180"/>
      <c r="N211" s="180"/>
      <c r="O211" s="180"/>
      <c r="P211" s="180"/>
      <c r="Q211" s="180"/>
      <c r="R211" s="180"/>
      <c r="S211" s="180"/>
      <c r="T211" s="180"/>
      <c r="U211" s="180"/>
      <c r="V211" s="180"/>
      <c r="W211" s="180"/>
      <c r="X211" s="180"/>
      <c r="Y211" s="180"/>
      <c r="Z211" s="180"/>
    </row>
    <row r="212" ht="12.75" customHeight="1">
      <c r="A212" s="180"/>
      <c r="B212" s="180"/>
      <c r="C212" s="180"/>
      <c r="D212" s="180"/>
      <c r="E212" s="180"/>
      <c r="F212" s="180"/>
      <c r="G212" s="180"/>
      <c r="H212" s="180"/>
      <c r="I212" s="180"/>
      <c r="J212" s="180"/>
      <c r="K212" s="180"/>
      <c r="L212" s="180"/>
      <c r="M212" s="180"/>
      <c r="N212" s="180"/>
      <c r="O212" s="180"/>
      <c r="P212" s="180"/>
      <c r="Q212" s="180"/>
      <c r="R212" s="180"/>
      <c r="S212" s="180"/>
      <c r="T212" s="180"/>
      <c r="U212" s="180"/>
      <c r="V212" s="180"/>
      <c r="W212" s="180"/>
      <c r="X212" s="180"/>
      <c r="Y212" s="180"/>
      <c r="Z212" s="180"/>
    </row>
    <row r="213" ht="12.75" customHeight="1">
      <c r="A213" s="180"/>
      <c r="B213" s="180"/>
      <c r="C213" s="180"/>
      <c r="D213" s="180"/>
      <c r="E213" s="180"/>
      <c r="F213" s="180"/>
      <c r="G213" s="180"/>
      <c r="H213" s="180"/>
      <c r="I213" s="180"/>
      <c r="J213" s="180"/>
      <c r="K213" s="180"/>
      <c r="L213" s="180"/>
      <c r="M213" s="180"/>
      <c r="N213" s="180"/>
      <c r="O213" s="180"/>
      <c r="P213" s="180"/>
      <c r="Q213" s="180"/>
      <c r="R213" s="180"/>
      <c r="S213" s="180"/>
      <c r="T213" s="180"/>
      <c r="U213" s="180"/>
      <c r="V213" s="180"/>
      <c r="W213" s="180"/>
      <c r="X213" s="180"/>
      <c r="Y213" s="180"/>
      <c r="Z213" s="180"/>
    </row>
    <row r="214" ht="12.75" customHeight="1">
      <c r="A214" s="180"/>
      <c r="B214" s="180"/>
      <c r="C214" s="180"/>
      <c r="D214" s="180"/>
      <c r="E214" s="180"/>
      <c r="F214" s="180"/>
      <c r="G214" s="180"/>
      <c r="H214" s="180"/>
      <c r="I214" s="180"/>
      <c r="J214" s="180"/>
      <c r="K214" s="180"/>
      <c r="L214" s="180"/>
      <c r="M214" s="180"/>
      <c r="N214" s="180"/>
      <c r="O214" s="180"/>
      <c r="P214" s="180"/>
      <c r="Q214" s="180"/>
      <c r="R214" s="180"/>
      <c r="S214" s="180"/>
      <c r="T214" s="180"/>
      <c r="U214" s="180"/>
      <c r="V214" s="180"/>
      <c r="W214" s="180"/>
      <c r="X214" s="180"/>
      <c r="Y214" s="180"/>
      <c r="Z214" s="180"/>
    </row>
    <row r="215" ht="12.75" customHeight="1">
      <c r="A215" s="180"/>
      <c r="B215" s="180"/>
      <c r="C215" s="180"/>
      <c r="D215" s="180"/>
      <c r="E215" s="180"/>
      <c r="F215" s="180"/>
      <c r="G215" s="180"/>
      <c r="H215" s="180"/>
      <c r="I215" s="180"/>
      <c r="J215" s="180"/>
      <c r="K215" s="180"/>
      <c r="L215" s="180"/>
      <c r="M215" s="180"/>
      <c r="N215" s="180"/>
      <c r="O215" s="180"/>
      <c r="P215" s="180"/>
      <c r="Q215" s="180"/>
      <c r="R215" s="180"/>
      <c r="S215" s="180"/>
      <c r="T215" s="180"/>
      <c r="U215" s="180"/>
      <c r="V215" s="180"/>
      <c r="W215" s="180"/>
      <c r="X215" s="180"/>
      <c r="Y215" s="180"/>
      <c r="Z215" s="180"/>
    </row>
    <row r="216" ht="12.75" customHeight="1">
      <c r="A216" s="180"/>
      <c r="B216" s="180"/>
      <c r="C216" s="180"/>
      <c r="D216" s="180"/>
      <c r="E216" s="180"/>
      <c r="F216" s="180"/>
      <c r="G216" s="180"/>
      <c r="H216" s="180"/>
      <c r="I216" s="180"/>
      <c r="J216" s="180"/>
      <c r="K216" s="180"/>
      <c r="L216" s="180"/>
      <c r="M216" s="180"/>
      <c r="N216" s="180"/>
      <c r="O216" s="180"/>
      <c r="P216" s="180"/>
      <c r="Q216" s="180"/>
      <c r="R216" s="180"/>
      <c r="S216" s="180"/>
      <c r="T216" s="180"/>
      <c r="U216" s="180"/>
      <c r="V216" s="180"/>
      <c r="W216" s="180"/>
      <c r="X216" s="180"/>
      <c r="Y216" s="180"/>
      <c r="Z216" s="180"/>
    </row>
    <row r="217" ht="12.75" customHeight="1">
      <c r="A217" s="180"/>
      <c r="B217" s="180"/>
      <c r="C217" s="180"/>
      <c r="D217" s="180"/>
      <c r="E217" s="180"/>
      <c r="F217" s="180"/>
      <c r="G217" s="180"/>
      <c r="H217" s="180"/>
      <c r="I217" s="180"/>
      <c r="J217" s="180"/>
      <c r="K217" s="180"/>
      <c r="L217" s="180"/>
      <c r="M217" s="180"/>
      <c r="N217" s="180"/>
      <c r="O217" s="180"/>
      <c r="P217" s="180"/>
      <c r="Q217" s="180"/>
      <c r="R217" s="180"/>
      <c r="S217" s="180"/>
      <c r="T217" s="180"/>
      <c r="U217" s="180"/>
      <c r="V217" s="180"/>
      <c r="W217" s="180"/>
      <c r="X217" s="180"/>
      <c r="Y217" s="180"/>
      <c r="Z217" s="180"/>
    </row>
    <row r="218" ht="12.75" customHeight="1">
      <c r="A218" s="180"/>
      <c r="B218" s="180"/>
      <c r="C218" s="180"/>
      <c r="D218" s="180"/>
      <c r="E218" s="180"/>
      <c r="F218" s="180"/>
      <c r="G218" s="180"/>
      <c r="H218" s="180"/>
      <c r="I218" s="180"/>
      <c r="J218" s="180"/>
      <c r="K218" s="180"/>
      <c r="L218" s="180"/>
      <c r="M218" s="180"/>
      <c r="N218" s="180"/>
      <c r="O218" s="180"/>
      <c r="P218" s="180"/>
      <c r="Q218" s="180"/>
      <c r="R218" s="180"/>
      <c r="S218" s="180"/>
      <c r="T218" s="180"/>
      <c r="U218" s="180"/>
      <c r="V218" s="180"/>
      <c r="W218" s="180"/>
      <c r="X218" s="180"/>
      <c r="Y218" s="180"/>
      <c r="Z218" s="180"/>
    </row>
    <row r="219" ht="12.75" customHeight="1">
      <c r="A219" s="180"/>
      <c r="B219" s="180"/>
      <c r="C219" s="180"/>
      <c r="D219" s="180"/>
      <c r="E219" s="180"/>
      <c r="F219" s="180"/>
      <c r="G219" s="180"/>
      <c r="H219" s="180"/>
      <c r="I219" s="180"/>
      <c r="J219" s="180"/>
      <c r="K219" s="180"/>
      <c r="L219" s="180"/>
      <c r="M219" s="180"/>
      <c r="N219" s="180"/>
      <c r="O219" s="180"/>
      <c r="P219" s="180"/>
      <c r="Q219" s="180"/>
      <c r="R219" s="180"/>
      <c r="S219" s="180"/>
      <c r="T219" s="180"/>
      <c r="U219" s="180"/>
      <c r="V219" s="180"/>
      <c r="W219" s="180"/>
      <c r="X219" s="180"/>
      <c r="Y219" s="180"/>
      <c r="Z219" s="180"/>
    </row>
    <row r="220" ht="12.75" customHeight="1">
      <c r="A220" s="180"/>
      <c r="B220" s="180"/>
      <c r="C220" s="180"/>
      <c r="D220" s="180"/>
      <c r="E220" s="180"/>
      <c r="F220" s="180"/>
      <c r="G220" s="180"/>
      <c r="H220" s="180"/>
      <c r="I220" s="180"/>
      <c r="J220" s="180"/>
      <c r="K220" s="180"/>
      <c r="L220" s="180"/>
      <c r="M220" s="180"/>
      <c r="N220" s="180"/>
      <c r="O220" s="180"/>
      <c r="P220" s="180"/>
      <c r="Q220" s="180"/>
      <c r="R220" s="180"/>
      <c r="S220" s="180"/>
      <c r="T220" s="180"/>
      <c r="U220" s="180"/>
      <c r="V220" s="180"/>
      <c r="W220" s="180"/>
      <c r="X220" s="180"/>
      <c r="Y220" s="180"/>
      <c r="Z220" s="180"/>
    </row>
    <row r="221" ht="12.75" customHeight="1">
      <c r="A221" s="180"/>
      <c r="B221" s="180"/>
      <c r="C221" s="180"/>
      <c r="D221" s="180"/>
      <c r="E221" s="180"/>
      <c r="F221" s="180"/>
      <c r="G221" s="180"/>
      <c r="H221" s="180"/>
      <c r="I221" s="180"/>
      <c r="J221" s="180"/>
      <c r="K221" s="180"/>
      <c r="L221" s="180"/>
      <c r="M221" s="180"/>
      <c r="N221" s="180"/>
      <c r="O221" s="180"/>
      <c r="P221" s="180"/>
      <c r="Q221" s="180"/>
      <c r="R221" s="180"/>
      <c r="S221" s="180"/>
      <c r="T221" s="180"/>
      <c r="U221" s="180"/>
      <c r="V221" s="180"/>
      <c r="W221" s="180"/>
      <c r="X221" s="180"/>
      <c r="Y221" s="180"/>
      <c r="Z221" s="180"/>
    </row>
    <row r="222" ht="12.75" customHeight="1">
      <c r="A222" s="180"/>
      <c r="B222" s="180"/>
      <c r="C222" s="180"/>
      <c r="D222" s="180"/>
      <c r="E222" s="180"/>
      <c r="F222" s="180"/>
      <c r="G222" s="180"/>
      <c r="H222" s="180"/>
      <c r="I222" s="180"/>
      <c r="J222" s="180"/>
      <c r="K222" s="180"/>
      <c r="L222" s="180"/>
      <c r="M222" s="180"/>
      <c r="N222" s="180"/>
      <c r="O222" s="180"/>
      <c r="P222" s="180"/>
      <c r="Q222" s="180"/>
      <c r="R222" s="180"/>
      <c r="S222" s="180"/>
      <c r="T222" s="180"/>
      <c r="U222" s="180"/>
      <c r="V222" s="180"/>
      <c r="W222" s="180"/>
      <c r="X222" s="180"/>
      <c r="Y222" s="180"/>
      <c r="Z222" s="180"/>
    </row>
    <row r="223" ht="12.75" customHeight="1">
      <c r="A223" s="180"/>
      <c r="B223" s="180"/>
      <c r="C223" s="180"/>
      <c r="D223" s="180"/>
      <c r="E223" s="180"/>
      <c r="F223" s="180"/>
      <c r="G223" s="180"/>
      <c r="H223" s="180"/>
      <c r="I223" s="180"/>
      <c r="J223" s="180"/>
      <c r="K223" s="180"/>
      <c r="L223" s="180"/>
      <c r="M223" s="180"/>
      <c r="N223" s="180"/>
      <c r="O223" s="180"/>
      <c r="P223" s="180"/>
      <c r="Q223" s="180"/>
      <c r="R223" s="180"/>
      <c r="S223" s="180"/>
      <c r="T223" s="180"/>
      <c r="U223" s="180"/>
      <c r="V223" s="180"/>
      <c r="W223" s="180"/>
      <c r="X223" s="180"/>
      <c r="Y223" s="180"/>
      <c r="Z223" s="180"/>
    </row>
    <row r="224" ht="12.75" customHeight="1">
      <c r="A224" s="180"/>
      <c r="B224" s="180"/>
      <c r="C224" s="180"/>
      <c r="D224" s="180"/>
      <c r="E224" s="180"/>
      <c r="F224" s="180"/>
      <c r="G224" s="180"/>
      <c r="H224" s="180"/>
      <c r="I224" s="180"/>
      <c r="J224" s="180"/>
      <c r="K224" s="180"/>
      <c r="L224" s="180"/>
      <c r="M224" s="180"/>
      <c r="N224" s="180"/>
      <c r="O224" s="180"/>
      <c r="P224" s="180"/>
      <c r="Q224" s="180"/>
      <c r="R224" s="180"/>
      <c r="S224" s="180"/>
      <c r="T224" s="180"/>
      <c r="U224" s="180"/>
      <c r="V224" s="180"/>
      <c r="W224" s="180"/>
      <c r="X224" s="180"/>
      <c r="Y224" s="180"/>
      <c r="Z224" s="180"/>
    </row>
    <row r="225" ht="12.75" customHeight="1">
      <c r="A225" s="180"/>
      <c r="B225" s="180"/>
      <c r="C225" s="180"/>
      <c r="D225" s="180"/>
      <c r="E225" s="180"/>
      <c r="F225" s="180"/>
      <c r="G225" s="180"/>
      <c r="H225" s="180"/>
      <c r="I225" s="180"/>
      <c r="J225" s="180"/>
      <c r="K225" s="180"/>
      <c r="L225" s="180"/>
      <c r="M225" s="180"/>
      <c r="N225" s="180"/>
      <c r="O225" s="180"/>
      <c r="P225" s="180"/>
      <c r="Q225" s="180"/>
      <c r="R225" s="180"/>
      <c r="S225" s="180"/>
      <c r="T225" s="180"/>
      <c r="U225" s="180"/>
      <c r="V225" s="180"/>
      <c r="W225" s="180"/>
      <c r="X225" s="180"/>
      <c r="Y225" s="180"/>
      <c r="Z225" s="180"/>
    </row>
    <row r="226" ht="12.75" customHeight="1">
      <c r="A226" s="180"/>
      <c r="B226" s="180"/>
      <c r="C226" s="180"/>
      <c r="D226" s="180"/>
      <c r="E226" s="180"/>
      <c r="F226" s="180"/>
      <c r="G226" s="180"/>
      <c r="H226" s="180"/>
      <c r="I226" s="180"/>
      <c r="J226" s="180"/>
      <c r="K226" s="180"/>
      <c r="L226" s="180"/>
      <c r="M226" s="180"/>
      <c r="N226" s="180"/>
      <c r="O226" s="180"/>
      <c r="P226" s="180"/>
      <c r="Q226" s="180"/>
      <c r="R226" s="180"/>
      <c r="S226" s="180"/>
      <c r="T226" s="180"/>
      <c r="U226" s="180"/>
      <c r="V226" s="180"/>
      <c r="W226" s="180"/>
      <c r="X226" s="180"/>
      <c r="Y226" s="180"/>
      <c r="Z226" s="180"/>
    </row>
    <row r="227" ht="12.75" customHeight="1">
      <c r="A227" s="180"/>
      <c r="B227" s="180"/>
      <c r="C227" s="180"/>
      <c r="D227" s="180"/>
      <c r="E227" s="180"/>
      <c r="F227" s="180"/>
      <c r="G227" s="180"/>
      <c r="H227" s="180"/>
      <c r="I227" s="180"/>
      <c r="J227" s="180"/>
      <c r="K227" s="180"/>
      <c r="L227" s="180"/>
      <c r="M227" s="180"/>
      <c r="N227" s="180"/>
      <c r="O227" s="180"/>
      <c r="P227" s="180"/>
      <c r="Q227" s="180"/>
      <c r="R227" s="180"/>
      <c r="S227" s="180"/>
      <c r="T227" s="180"/>
      <c r="U227" s="180"/>
      <c r="V227" s="180"/>
      <c r="W227" s="180"/>
      <c r="X227" s="180"/>
      <c r="Y227" s="180"/>
      <c r="Z227" s="180"/>
    </row>
    <row r="228" ht="12.75" customHeight="1">
      <c r="A228" s="180"/>
      <c r="B228" s="180"/>
      <c r="C228" s="180"/>
      <c r="D228" s="180"/>
      <c r="E228" s="180"/>
      <c r="F228" s="180"/>
      <c r="G228" s="180"/>
      <c r="H228" s="180"/>
      <c r="I228" s="180"/>
      <c r="J228" s="180"/>
      <c r="K228" s="180"/>
      <c r="L228" s="180"/>
      <c r="M228" s="180"/>
      <c r="N228" s="180"/>
      <c r="O228" s="180"/>
      <c r="P228" s="180"/>
      <c r="Q228" s="180"/>
      <c r="R228" s="180"/>
      <c r="S228" s="180"/>
      <c r="T228" s="180"/>
      <c r="U228" s="180"/>
      <c r="V228" s="180"/>
      <c r="W228" s="180"/>
      <c r="X228" s="180"/>
      <c r="Y228" s="180"/>
      <c r="Z228" s="180"/>
    </row>
    <row r="229" ht="12.75" customHeight="1">
      <c r="A229" s="180"/>
      <c r="B229" s="180"/>
      <c r="C229" s="180"/>
      <c r="D229" s="180"/>
      <c r="E229" s="180"/>
      <c r="F229" s="180"/>
      <c r="G229" s="180"/>
      <c r="H229" s="180"/>
      <c r="I229" s="180"/>
      <c r="J229" s="180"/>
      <c r="K229" s="180"/>
      <c r="L229" s="180"/>
      <c r="M229" s="180"/>
      <c r="N229" s="180"/>
      <c r="O229" s="180"/>
      <c r="P229" s="180"/>
      <c r="Q229" s="180"/>
      <c r="R229" s="180"/>
      <c r="S229" s="180"/>
      <c r="T229" s="180"/>
      <c r="U229" s="180"/>
      <c r="V229" s="180"/>
      <c r="W229" s="180"/>
      <c r="X229" s="180"/>
      <c r="Y229" s="180"/>
      <c r="Z229" s="180"/>
    </row>
    <row r="230" ht="12.75" customHeight="1">
      <c r="A230" s="180"/>
      <c r="B230" s="180"/>
      <c r="C230" s="180"/>
      <c r="D230" s="180"/>
      <c r="E230" s="180"/>
      <c r="F230" s="180"/>
      <c r="G230" s="180"/>
      <c r="H230" s="180"/>
      <c r="I230" s="180"/>
      <c r="J230" s="180"/>
      <c r="K230" s="180"/>
      <c r="L230" s="180"/>
      <c r="M230" s="180"/>
      <c r="N230" s="180"/>
      <c r="O230" s="180"/>
      <c r="P230" s="180"/>
      <c r="Q230" s="180"/>
      <c r="R230" s="180"/>
      <c r="S230" s="180"/>
      <c r="T230" s="180"/>
      <c r="U230" s="180"/>
      <c r="V230" s="180"/>
      <c r="W230" s="180"/>
      <c r="X230" s="180"/>
      <c r="Y230" s="180"/>
      <c r="Z230" s="180"/>
    </row>
    <row r="231" ht="12.75" customHeight="1">
      <c r="A231" s="180"/>
      <c r="B231" s="180"/>
      <c r="C231" s="180"/>
      <c r="D231" s="180"/>
      <c r="E231" s="180"/>
      <c r="F231" s="180"/>
      <c r="G231" s="180"/>
      <c r="H231" s="180"/>
      <c r="I231" s="180"/>
      <c r="J231" s="180"/>
      <c r="K231" s="180"/>
      <c r="L231" s="180"/>
      <c r="M231" s="180"/>
      <c r="N231" s="180"/>
      <c r="O231" s="180"/>
      <c r="P231" s="180"/>
      <c r="Q231" s="180"/>
      <c r="R231" s="180"/>
      <c r="S231" s="180"/>
      <c r="T231" s="180"/>
      <c r="U231" s="180"/>
      <c r="V231" s="180"/>
      <c r="W231" s="180"/>
      <c r="X231" s="180"/>
      <c r="Y231" s="180"/>
      <c r="Z231" s="180"/>
    </row>
    <row r="232" ht="12.75" customHeight="1">
      <c r="A232" s="180"/>
      <c r="B232" s="180"/>
      <c r="C232" s="180"/>
      <c r="D232" s="180"/>
      <c r="E232" s="180"/>
      <c r="F232" s="180"/>
      <c r="G232" s="180"/>
      <c r="H232" s="180"/>
      <c r="I232" s="180"/>
      <c r="J232" s="180"/>
      <c r="K232" s="180"/>
      <c r="L232" s="180"/>
      <c r="M232" s="180"/>
      <c r="N232" s="180"/>
      <c r="O232" s="180"/>
      <c r="P232" s="180"/>
      <c r="Q232" s="180"/>
      <c r="R232" s="180"/>
      <c r="S232" s="180"/>
      <c r="T232" s="180"/>
      <c r="U232" s="180"/>
      <c r="V232" s="180"/>
      <c r="W232" s="180"/>
      <c r="X232" s="180"/>
      <c r="Y232" s="180"/>
      <c r="Z232" s="180"/>
    </row>
    <row r="233" ht="12.75" customHeight="1">
      <c r="A233" s="180"/>
      <c r="B233" s="180"/>
      <c r="C233" s="180"/>
      <c r="D233" s="180"/>
      <c r="E233" s="180"/>
      <c r="F233" s="180"/>
      <c r="G233" s="180"/>
      <c r="H233" s="180"/>
      <c r="I233" s="180"/>
      <c r="J233" s="180"/>
      <c r="K233" s="180"/>
      <c r="L233" s="180"/>
      <c r="M233" s="180"/>
      <c r="N233" s="180"/>
      <c r="O233" s="180"/>
      <c r="P233" s="180"/>
      <c r="Q233" s="180"/>
      <c r="R233" s="180"/>
      <c r="S233" s="180"/>
      <c r="T233" s="180"/>
      <c r="U233" s="180"/>
      <c r="V233" s="180"/>
      <c r="W233" s="180"/>
      <c r="X233" s="180"/>
      <c r="Y233" s="180"/>
      <c r="Z233" s="180"/>
    </row>
    <row r="234" ht="12.75" customHeight="1">
      <c r="A234" s="180"/>
      <c r="B234" s="180"/>
      <c r="C234" s="180"/>
      <c r="D234" s="180"/>
      <c r="E234" s="180"/>
      <c r="F234" s="180"/>
      <c r="G234" s="180"/>
      <c r="H234" s="180"/>
      <c r="I234" s="180"/>
      <c r="J234" s="180"/>
      <c r="K234" s="180"/>
      <c r="L234" s="180"/>
      <c r="M234" s="180"/>
      <c r="N234" s="180"/>
      <c r="O234" s="180"/>
      <c r="P234" s="180"/>
      <c r="Q234" s="180"/>
      <c r="R234" s="180"/>
      <c r="S234" s="180"/>
      <c r="T234" s="180"/>
      <c r="U234" s="180"/>
      <c r="V234" s="180"/>
      <c r="W234" s="180"/>
      <c r="X234" s="180"/>
      <c r="Y234" s="180"/>
      <c r="Z234" s="180"/>
    </row>
    <row r="235" ht="12.75" customHeight="1">
      <c r="A235" s="180"/>
      <c r="B235" s="180"/>
      <c r="C235" s="180"/>
      <c r="D235" s="180"/>
      <c r="E235" s="180"/>
      <c r="F235" s="180"/>
      <c r="G235" s="180"/>
      <c r="H235" s="180"/>
      <c r="I235" s="180"/>
      <c r="J235" s="180"/>
      <c r="K235" s="180"/>
      <c r="L235" s="180"/>
      <c r="M235" s="180"/>
      <c r="N235" s="180"/>
      <c r="O235" s="180"/>
      <c r="P235" s="180"/>
      <c r="Q235" s="180"/>
      <c r="R235" s="180"/>
      <c r="S235" s="180"/>
      <c r="T235" s="180"/>
      <c r="U235" s="180"/>
      <c r="V235" s="180"/>
      <c r="W235" s="180"/>
      <c r="X235" s="180"/>
      <c r="Y235" s="180"/>
      <c r="Z235" s="180"/>
    </row>
    <row r="236" ht="12.75" customHeight="1">
      <c r="A236" s="180"/>
      <c r="B236" s="180"/>
      <c r="C236" s="180"/>
      <c r="D236" s="180"/>
      <c r="E236" s="180"/>
      <c r="F236" s="180"/>
      <c r="G236" s="180"/>
      <c r="H236" s="180"/>
      <c r="I236" s="180"/>
      <c r="J236" s="180"/>
      <c r="K236" s="180"/>
      <c r="L236" s="180"/>
      <c r="M236" s="180"/>
      <c r="N236" s="180"/>
      <c r="O236" s="180"/>
      <c r="P236" s="180"/>
      <c r="Q236" s="180"/>
      <c r="R236" s="180"/>
      <c r="S236" s="180"/>
      <c r="T236" s="180"/>
      <c r="U236" s="180"/>
      <c r="V236" s="180"/>
      <c r="W236" s="180"/>
      <c r="X236" s="180"/>
      <c r="Y236" s="180"/>
      <c r="Z236" s="180"/>
    </row>
    <row r="237" ht="12.75" customHeight="1">
      <c r="A237" s="180"/>
      <c r="B237" s="180"/>
      <c r="C237" s="180"/>
      <c r="D237" s="180"/>
      <c r="E237" s="180"/>
      <c r="F237" s="180"/>
      <c r="G237" s="180"/>
      <c r="H237" s="180"/>
      <c r="I237" s="180"/>
      <c r="J237" s="180"/>
      <c r="K237" s="180"/>
      <c r="L237" s="180"/>
      <c r="M237" s="180"/>
      <c r="N237" s="180"/>
      <c r="O237" s="180"/>
      <c r="P237" s="180"/>
      <c r="Q237" s="180"/>
      <c r="R237" s="180"/>
      <c r="S237" s="180"/>
      <c r="T237" s="180"/>
      <c r="U237" s="180"/>
      <c r="V237" s="180"/>
      <c r="W237" s="180"/>
      <c r="X237" s="180"/>
      <c r="Y237" s="180"/>
      <c r="Z237" s="180"/>
    </row>
    <row r="238" ht="12.75" customHeight="1">
      <c r="A238" s="180"/>
      <c r="B238" s="180"/>
      <c r="C238" s="180"/>
      <c r="D238" s="180"/>
      <c r="E238" s="180"/>
      <c r="F238" s="180"/>
      <c r="G238" s="180"/>
      <c r="H238" s="180"/>
      <c r="I238" s="180"/>
      <c r="J238" s="180"/>
      <c r="K238" s="180"/>
      <c r="L238" s="180"/>
      <c r="M238" s="180"/>
      <c r="N238" s="180"/>
      <c r="O238" s="180"/>
      <c r="P238" s="180"/>
      <c r="Q238" s="180"/>
      <c r="R238" s="180"/>
      <c r="S238" s="180"/>
      <c r="T238" s="180"/>
      <c r="U238" s="180"/>
      <c r="V238" s="180"/>
      <c r="W238" s="180"/>
      <c r="X238" s="180"/>
      <c r="Y238" s="180"/>
      <c r="Z238" s="180"/>
    </row>
    <row r="239" ht="12.75" customHeight="1">
      <c r="A239" s="180"/>
      <c r="B239" s="180"/>
      <c r="C239" s="180"/>
      <c r="D239" s="180"/>
      <c r="E239" s="180"/>
      <c r="F239" s="180"/>
      <c r="G239" s="180"/>
      <c r="H239" s="180"/>
      <c r="I239" s="180"/>
      <c r="J239" s="180"/>
      <c r="K239" s="180"/>
      <c r="L239" s="180"/>
      <c r="M239" s="180"/>
      <c r="N239" s="180"/>
      <c r="O239" s="180"/>
      <c r="P239" s="180"/>
      <c r="Q239" s="180"/>
      <c r="R239" s="180"/>
      <c r="S239" s="180"/>
      <c r="T239" s="180"/>
      <c r="U239" s="180"/>
      <c r="V239" s="180"/>
      <c r="W239" s="180"/>
      <c r="X239" s="180"/>
      <c r="Y239" s="180"/>
      <c r="Z239" s="180"/>
    </row>
    <row r="240" ht="12.75" customHeight="1">
      <c r="A240" s="180"/>
      <c r="B240" s="180"/>
      <c r="C240" s="180"/>
      <c r="D240" s="180"/>
      <c r="E240" s="180"/>
      <c r="F240" s="180"/>
      <c r="G240" s="180"/>
      <c r="H240" s="180"/>
      <c r="I240" s="180"/>
      <c r="J240" s="180"/>
      <c r="K240" s="180"/>
      <c r="L240" s="180"/>
      <c r="M240" s="180"/>
      <c r="N240" s="180"/>
      <c r="O240" s="180"/>
      <c r="P240" s="180"/>
      <c r="Q240" s="180"/>
      <c r="R240" s="180"/>
      <c r="S240" s="180"/>
      <c r="T240" s="180"/>
      <c r="U240" s="180"/>
      <c r="V240" s="180"/>
      <c r="W240" s="180"/>
      <c r="X240" s="180"/>
      <c r="Y240" s="180"/>
      <c r="Z240" s="180"/>
    </row>
    <row r="241" ht="12.75" customHeight="1">
      <c r="A241" s="180"/>
      <c r="B241" s="180"/>
      <c r="C241" s="180"/>
      <c r="D241" s="180"/>
      <c r="E241" s="180"/>
      <c r="F241" s="180"/>
      <c r="G241" s="180"/>
      <c r="H241" s="180"/>
      <c r="I241" s="180"/>
      <c r="J241" s="180"/>
      <c r="K241" s="180"/>
      <c r="L241" s="180"/>
      <c r="M241" s="180"/>
      <c r="N241" s="180"/>
      <c r="O241" s="180"/>
      <c r="P241" s="180"/>
      <c r="Q241" s="180"/>
      <c r="R241" s="180"/>
      <c r="S241" s="180"/>
      <c r="T241" s="180"/>
      <c r="U241" s="180"/>
      <c r="V241" s="180"/>
      <c r="W241" s="180"/>
      <c r="X241" s="180"/>
      <c r="Y241" s="180"/>
      <c r="Z241" s="180"/>
    </row>
    <row r="242" ht="12.75" customHeight="1">
      <c r="A242" s="180"/>
      <c r="B242" s="180"/>
      <c r="C242" s="180"/>
      <c r="D242" s="180"/>
      <c r="E242" s="180"/>
      <c r="F242" s="180"/>
      <c r="G242" s="180"/>
      <c r="H242" s="180"/>
      <c r="I242" s="180"/>
      <c r="J242" s="180"/>
      <c r="K242" s="180"/>
      <c r="L242" s="180"/>
      <c r="M242" s="180"/>
      <c r="N242" s="180"/>
      <c r="O242" s="180"/>
      <c r="P242" s="180"/>
      <c r="Q242" s="180"/>
      <c r="R242" s="180"/>
      <c r="S242" s="180"/>
      <c r="T242" s="180"/>
      <c r="U242" s="180"/>
      <c r="V242" s="180"/>
      <c r="W242" s="180"/>
      <c r="X242" s="180"/>
      <c r="Y242" s="180"/>
      <c r="Z242" s="180"/>
    </row>
    <row r="243" ht="12.75" customHeight="1">
      <c r="A243" s="180"/>
      <c r="B243" s="180"/>
      <c r="C243" s="180"/>
      <c r="D243" s="180"/>
      <c r="E243" s="180"/>
      <c r="F243" s="180"/>
      <c r="G243" s="180"/>
      <c r="H243" s="180"/>
      <c r="I243" s="180"/>
      <c r="J243" s="180"/>
      <c r="K243" s="180"/>
      <c r="L243" s="180"/>
      <c r="M243" s="180"/>
      <c r="N243" s="180"/>
      <c r="O243" s="180"/>
      <c r="P243" s="180"/>
      <c r="Q243" s="180"/>
      <c r="R243" s="180"/>
      <c r="S243" s="180"/>
      <c r="T243" s="180"/>
      <c r="U243" s="180"/>
      <c r="V243" s="180"/>
      <c r="W243" s="180"/>
      <c r="X243" s="180"/>
      <c r="Y243" s="180"/>
      <c r="Z243" s="180"/>
    </row>
    <row r="244" ht="12.75" customHeight="1">
      <c r="A244" s="180"/>
      <c r="B244" s="180"/>
      <c r="C244" s="180"/>
      <c r="D244" s="180"/>
      <c r="E244" s="180"/>
      <c r="F244" s="180"/>
      <c r="G244" s="180"/>
      <c r="H244" s="180"/>
      <c r="I244" s="180"/>
      <c r="J244" s="180"/>
      <c r="K244" s="180"/>
      <c r="L244" s="180"/>
      <c r="M244" s="180"/>
      <c r="N244" s="180"/>
      <c r="O244" s="180"/>
      <c r="P244" s="180"/>
      <c r="Q244" s="180"/>
      <c r="R244" s="180"/>
      <c r="S244" s="180"/>
      <c r="T244" s="180"/>
      <c r="U244" s="180"/>
      <c r="V244" s="180"/>
      <c r="W244" s="180"/>
      <c r="X244" s="180"/>
      <c r="Y244" s="180"/>
      <c r="Z244" s="180"/>
    </row>
    <row r="245" ht="12.75" customHeight="1">
      <c r="A245" s="180"/>
      <c r="B245" s="180"/>
      <c r="C245" s="180"/>
      <c r="D245" s="180"/>
      <c r="E245" s="180"/>
      <c r="F245" s="180"/>
      <c r="G245" s="180"/>
      <c r="H245" s="180"/>
      <c r="I245" s="180"/>
      <c r="J245" s="180"/>
      <c r="K245" s="180"/>
      <c r="L245" s="180"/>
      <c r="M245" s="180"/>
      <c r="N245" s="180"/>
      <c r="O245" s="180"/>
      <c r="P245" s="180"/>
      <c r="Q245" s="180"/>
      <c r="R245" s="180"/>
      <c r="S245" s="180"/>
      <c r="T245" s="180"/>
      <c r="U245" s="180"/>
      <c r="V245" s="180"/>
      <c r="W245" s="180"/>
      <c r="X245" s="180"/>
      <c r="Y245" s="180"/>
      <c r="Z245" s="180"/>
    </row>
    <row r="246" ht="12.75" customHeight="1">
      <c r="A246" s="180"/>
      <c r="B246" s="180"/>
      <c r="C246" s="180"/>
      <c r="D246" s="180"/>
      <c r="E246" s="180"/>
      <c r="F246" s="180"/>
      <c r="G246" s="180"/>
      <c r="H246" s="180"/>
      <c r="I246" s="180"/>
      <c r="J246" s="180"/>
      <c r="K246" s="180"/>
      <c r="L246" s="180"/>
      <c r="M246" s="180"/>
      <c r="N246" s="180"/>
      <c r="O246" s="180"/>
      <c r="P246" s="180"/>
      <c r="Q246" s="180"/>
      <c r="R246" s="180"/>
      <c r="S246" s="180"/>
      <c r="T246" s="180"/>
      <c r="U246" s="180"/>
      <c r="V246" s="180"/>
      <c r="W246" s="180"/>
      <c r="X246" s="180"/>
      <c r="Y246" s="180"/>
      <c r="Z246" s="180"/>
    </row>
    <row r="247" ht="12.75" customHeight="1">
      <c r="A247" s="180"/>
      <c r="B247" s="180"/>
      <c r="C247" s="180"/>
      <c r="D247" s="180"/>
      <c r="E247" s="180"/>
      <c r="F247" s="180"/>
      <c r="G247" s="180"/>
      <c r="H247" s="180"/>
      <c r="I247" s="180"/>
      <c r="J247" s="180"/>
      <c r="K247" s="180"/>
      <c r="L247" s="180"/>
      <c r="M247" s="180"/>
      <c r="N247" s="180"/>
      <c r="O247" s="180"/>
      <c r="P247" s="180"/>
      <c r="Q247" s="180"/>
      <c r="R247" s="180"/>
      <c r="S247" s="180"/>
      <c r="T247" s="180"/>
      <c r="U247" s="180"/>
      <c r="V247" s="180"/>
      <c r="W247" s="180"/>
      <c r="X247" s="180"/>
      <c r="Y247" s="180"/>
      <c r="Z247" s="180"/>
    </row>
    <row r="248" ht="12.75" customHeight="1">
      <c r="A248" s="180"/>
      <c r="B248" s="180"/>
      <c r="C248" s="180"/>
      <c r="D248" s="180"/>
      <c r="E248" s="180"/>
      <c r="F248" s="180"/>
      <c r="G248" s="180"/>
      <c r="H248" s="180"/>
      <c r="I248" s="180"/>
      <c r="J248" s="180"/>
      <c r="K248" s="180"/>
      <c r="L248" s="180"/>
      <c r="M248" s="180"/>
      <c r="N248" s="180"/>
      <c r="O248" s="180"/>
      <c r="P248" s="180"/>
      <c r="Q248" s="180"/>
      <c r="R248" s="180"/>
      <c r="S248" s="180"/>
      <c r="T248" s="180"/>
      <c r="U248" s="180"/>
      <c r="V248" s="180"/>
      <c r="W248" s="180"/>
      <c r="X248" s="180"/>
      <c r="Y248" s="180"/>
      <c r="Z248" s="180"/>
    </row>
    <row r="249" ht="12.75" customHeight="1">
      <c r="A249" s="180"/>
      <c r="B249" s="180"/>
      <c r="C249" s="180"/>
      <c r="D249" s="180"/>
      <c r="E249" s="180"/>
      <c r="F249" s="180"/>
      <c r="G249" s="180"/>
      <c r="H249" s="180"/>
      <c r="I249" s="180"/>
      <c r="J249" s="180"/>
      <c r="K249" s="180"/>
      <c r="L249" s="180"/>
      <c r="M249" s="180"/>
      <c r="N249" s="180"/>
      <c r="O249" s="180"/>
      <c r="P249" s="180"/>
      <c r="Q249" s="180"/>
      <c r="R249" s="180"/>
      <c r="S249" s="180"/>
      <c r="T249" s="180"/>
      <c r="U249" s="180"/>
      <c r="V249" s="180"/>
      <c r="W249" s="180"/>
      <c r="X249" s="180"/>
      <c r="Y249" s="180"/>
      <c r="Z249" s="180"/>
    </row>
    <row r="250" ht="12.75" customHeight="1">
      <c r="A250" s="180"/>
      <c r="B250" s="180"/>
      <c r="C250" s="180"/>
      <c r="D250" s="180"/>
      <c r="E250" s="180"/>
      <c r="F250" s="180"/>
      <c r="G250" s="180"/>
      <c r="H250" s="180"/>
      <c r="I250" s="180"/>
      <c r="J250" s="180"/>
      <c r="K250" s="180"/>
      <c r="L250" s="180"/>
      <c r="M250" s="180"/>
      <c r="N250" s="180"/>
      <c r="O250" s="180"/>
      <c r="P250" s="180"/>
      <c r="Q250" s="180"/>
      <c r="R250" s="180"/>
      <c r="S250" s="180"/>
      <c r="T250" s="180"/>
      <c r="U250" s="180"/>
      <c r="V250" s="180"/>
      <c r="W250" s="180"/>
      <c r="X250" s="180"/>
      <c r="Y250" s="180"/>
      <c r="Z250" s="180"/>
    </row>
    <row r="251" ht="12.75" customHeight="1">
      <c r="A251" s="180"/>
      <c r="B251" s="180"/>
      <c r="C251" s="180"/>
      <c r="D251" s="180"/>
      <c r="E251" s="180"/>
      <c r="F251" s="180"/>
      <c r="G251" s="180"/>
      <c r="H251" s="180"/>
      <c r="I251" s="180"/>
      <c r="J251" s="180"/>
      <c r="K251" s="180"/>
      <c r="L251" s="180"/>
      <c r="M251" s="180"/>
      <c r="N251" s="180"/>
      <c r="O251" s="180"/>
      <c r="P251" s="180"/>
      <c r="Q251" s="180"/>
      <c r="R251" s="180"/>
      <c r="S251" s="180"/>
      <c r="T251" s="180"/>
      <c r="U251" s="180"/>
      <c r="V251" s="180"/>
      <c r="W251" s="180"/>
      <c r="X251" s="180"/>
      <c r="Y251" s="180"/>
      <c r="Z251" s="180"/>
    </row>
    <row r="252" ht="12.75" customHeight="1">
      <c r="A252" s="180"/>
      <c r="B252" s="180"/>
      <c r="C252" s="180"/>
      <c r="D252" s="180"/>
      <c r="E252" s="180"/>
      <c r="F252" s="180"/>
      <c r="G252" s="180"/>
      <c r="H252" s="180"/>
      <c r="I252" s="180"/>
      <c r="J252" s="180"/>
      <c r="K252" s="180"/>
      <c r="L252" s="180"/>
      <c r="M252" s="180"/>
      <c r="N252" s="180"/>
      <c r="O252" s="180"/>
      <c r="P252" s="180"/>
      <c r="Q252" s="180"/>
      <c r="R252" s="180"/>
      <c r="S252" s="180"/>
      <c r="T252" s="180"/>
      <c r="U252" s="180"/>
      <c r="V252" s="180"/>
      <c r="W252" s="180"/>
      <c r="X252" s="180"/>
      <c r="Y252" s="180"/>
      <c r="Z252" s="180"/>
    </row>
    <row r="253" ht="12.75" customHeight="1">
      <c r="A253" s="180"/>
      <c r="B253" s="180"/>
      <c r="C253" s="180"/>
      <c r="D253" s="180"/>
      <c r="E253" s="180"/>
      <c r="F253" s="180"/>
      <c r="G253" s="180"/>
      <c r="H253" s="180"/>
      <c r="I253" s="180"/>
      <c r="J253" s="180"/>
      <c r="K253" s="180"/>
      <c r="L253" s="180"/>
      <c r="M253" s="180"/>
      <c r="N253" s="180"/>
      <c r="O253" s="180"/>
      <c r="P253" s="180"/>
      <c r="Q253" s="180"/>
      <c r="R253" s="180"/>
      <c r="S253" s="180"/>
      <c r="T253" s="180"/>
      <c r="U253" s="180"/>
      <c r="V253" s="180"/>
      <c r="W253" s="180"/>
      <c r="X253" s="180"/>
      <c r="Y253" s="180"/>
      <c r="Z253" s="180"/>
    </row>
    <row r="254" ht="12.75" customHeight="1">
      <c r="A254" s="180"/>
      <c r="B254" s="180"/>
      <c r="C254" s="180"/>
      <c r="D254" s="180"/>
      <c r="E254" s="180"/>
      <c r="F254" s="180"/>
      <c r="G254" s="180"/>
      <c r="H254" s="180"/>
      <c r="I254" s="180"/>
      <c r="J254" s="180"/>
      <c r="K254" s="180"/>
      <c r="L254" s="180"/>
      <c r="M254" s="180"/>
      <c r="N254" s="180"/>
      <c r="O254" s="180"/>
      <c r="P254" s="180"/>
      <c r="Q254" s="180"/>
      <c r="R254" s="180"/>
      <c r="S254" s="180"/>
      <c r="T254" s="180"/>
      <c r="U254" s="180"/>
      <c r="V254" s="180"/>
      <c r="W254" s="180"/>
      <c r="X254" s="180"/>
      <c r="Y254" s="180"/>
      <c r="Z254" s="180"/>
    </row>
    <row r="255" ht="12.75" customHeight="1">
      <c r="A255" s="180"/>
      <c r="B255" s="180"/>
      <c r="C255" s="180"/>
      <c r="D255" s="180"/>
      <c r="E255" s="180"/>
      <c r="F255" s="180"/>
      <c r="G255" s="180"/>
      <c r="H255" s="180"/>
      <c r="I255" s="180"/>
      <c r="J255" s="180"/>
      <c r="K255" s="180"/>
      <c r="L255" s="180"/>
      <c r="M255" s="180"/>
      <c r="N255" s="180"/>
      <c r="O255" s="180"/>
      <c r="P255" s="180"/>
      <c r="Q255" s="180"/>
      <c r="R255" s="180"/>
      <c r="S255" s="180"/>
      <c r="T255" s="180"/>
      <c r="U255" s="180"/>
      <c r="V255" s="180"/>
      <c r="W255" s="180"/>
      <c r="X255" s="180"/>
      <c r="Y255" s="180"/>
      <c r="Z255" s="180"/>
    </row>
    <row r="256" ht="12.75" customHeight="1">
      <c r="A256" s="180"/>
      <c r="B256" s="180"/>
      <c r="C256" s="180"/>
      <c r="D256" s="180"/>
      <c r="E256" s="180"/>
      <c r="F256" s="180"/>
      <c r="G256" s="180"/>
      <c r="H256" s="180"/>
      <c r="I256" s="180"/>
      <c r="J256" s="180"/>
      <c r="K256" s="180"/>
      <c r="L256" s="180"/>
      <c r="M256" s="180"/>
      <c r="N256" s="180"/>
      <c r="O256" s="180"/>
      <c r="P256" s="180"/>
      <c r="Q256" s="180"/>
      <c r="R256" s="180"/>
      <c r="S256" s="180"/>
      <c r="T256" s="180"/>
      <c r="U256" s="180"/>
      <c r="V256" s="180"/>
      <c r="W256" s="180"/>
      <c r="X256" s="180"/>
      <c r="Y256" s="180"/>
      <c r="Z256" s="180"/>
    </row>
    <row r="257" ht="12.75" customHeight="1">
      <c r="A257" s="180"/>
      <c r="B257" s="180"/>
      <c r="C257" s="180"/>
      <c r="D257" s="180"/>
      <c r="E257" s="180"/>
      <c r="F257" s="180"/>
      <c r="G257" s="180"/>
      <c r="H257" s="180"/>
      <c r="I257" s="180"/>
      <c r="J257" s="180"/>
      <c r="K257" s="180"/>
      <c r="L257" s="180"/>
      <c r="M257" s="180"/>
      <c r="N257" s="180"/>
      <c r="O257" s="180"/>
      <c r="P257" s="180"/>
      <c r="Q257" s="180"/>
      <c r="R257" s="180"/>
      <c r="S257" s="180"/>
      <c r="T257" s="180"/>
      <c r="U257" s="180"/>
      <c r="V257" s="180"/>
      <c r="W257" s="180"/>
      <c r="X257" s="180"/>
      <c r="Y257" s="180"/>
      <c r="Z257" s="180"/>
    </row>
    <row r="258" ht="12.75" customHeight="1">
      <c r="A258" s="180"/>
      <c r="B258" s="180"/>
      <c r="C258" s="180"/>
      <c r="D258" s="180"/>
      <c r="E258" s="180"/>
      <c r="F258" s="180"/>
      <c r="G258" s="180"/>
      <c r="H258" s="180"/>
      <c r="I258" s="180"/>
      <c r="J258" s="180"/>
      <c r="K258" s="180"/>
      <c r="L258" s="180"/>
      <c r="M258" s="180"/>
      <c r="N258" s="180"/>
      <c r="O258" s="180"/>
      <c r="P258" s="180"/>
      <c r="Q258" s="180"/>
      <c r="R258" s="180"/>
      <c r="S258" s="180"/>
      <c r="T258" s="180"/>
      <c r="U258" s="180"/>
      <c r="V258" s="180"/>
      <c r="W258" s="180"/>
      <c r="X258" s="180"/>
      <c r="Y258" s="180"/>
      <c r="Z258" s="180"/>
    </row>
    <row r="259" ht="12.75" customHeight="1">
      <c r="A259" s="180"/>
      <c r="B259" s="180"/>
      <c r="C259" s="180"/>
      <c r="D259" s="180"/>
      <c r="E259" s="180"/>
      <c r="F259" s="180"/>
      <c r="G259" s="180"/>
      <c r="H259" s="180"/>
      <c r="I259" s="180"/>
      <c r="J259" s="180"/>
      <c r="K259" s="180"/>
      <c r="L259" s="180"/>
      <c r="M259" s="180"/>
      <c r="N259" s="180"/>
      <c r="O259" s="180"/>
      <c r="P259" s="180"/>
      <c r="Q259" s="180"/>
      <c r="R259" s="180"/>
      <c r="S259" s="180"/>
      <c r="T259" s="180"/>
      <c r="U259" s="180"/>
      <c r="V259" s="180"/>
      <c r="W259" s="180"/>
      <c r="X259" s="180"/>
      <c r="Y259" s="180"/>
      <c r="Z259" s="180"/>
    </row>
    <row r="260" ht="12.75" customHeight="1">
      <c r="A260" s="180"/>
      <c r="B260" s="180"/>
      <c r="C260" s="180"/>
      <c r="D260" s="180"/>
      <c r="E260" s="180"/>
      <c r="F260" s="180"/>
      <c r="G260" s="180"/>
      <c r="H260" s="180"/>
      <c r="I260" s="180"/>
      <c r="J260" s="180"/>
      <c r="K260" s="180"/>
      <c r="L260" s="180"/>
      <c r="M260" s="180"/>
      <c r="N260" s="180"/>
      <c r="O260" s="180"/>
      <c r="P260" s="180"/>
      <c r="Q260" s="180"/>
      <c r="R260" s="180"/>
      <c r="S260" s="180"/>
      <c r="T260" s="180"/>
      <c r="U260" s="180"/>
      <c r="V260" s="180"/>
      <c r="W260" s="180"/>
      <c r="X260" s="180"/>
      <c r="Y260" s="180"/>
      <c r="Z260" s="180"/>
    </row>
    <row r="261" ht="12.75" customHeight="1">
      <c r="A261" s="180"/>
      <c r="B261" s="180"/>
      <c r="C261" s="180"/>
      <c r="D261" s="180"/>
      <c r="E261" s="180"/>
      <c r="F261" s="180"/>
      <c r="G261" s="180"/>
      <c r="H261" s="180"/>
      <c r="I261" s="180"/>
      <c r="J261" s="180"/>
      <c r="K261" s="180"/>
      <c r="L261" s="180"/>
      <c r="M261" s="180"/>
      <c r="N261" s="180"/>
      <c r="O261" s="180"/>
      <c r="P261" s="180"/>
      <c r="Q261" s="180"/>
      <c r="R261" s="180"/>
      <c r="S261" s="180"/>
      <c r="T261" s="180"/>
      <c r="U261" s="180"/>
      <c r="V261" s="180"/>
      <c r="W261" s="180"/>
      <c r="X261" s="180"/>
      <c r="Y261" s="180"/>
      <c r="Z261" s="180"/>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portrait"/>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3.0" ySplit="3.0" topLeftCell="D4" activePane="bottomRight" state="frozen"/>
      <selection activeCell="D1" sqref="D1" pane="topRight"/>
      <selection activeCell="A4" sqref="A4" pane="bottomLeft"/>
      <selection activeCell="D4" sqref="D4" pane="bottomRight"/>
    </sheetView>
  </sheetViews>
  <sheetFormatPr customHeight="1" defaultColWidth="14.43" defaultRowHeight="15.0"/>
  <cols>
    <col customWidth="1" min="1" max="1" width="10.86"/>
    <col customWidth="1" min="2" max="2" width="11.71"/>
    <col customWidth="1" min="3" max="3" width="14.86"/>
    <col customWidth="1" min="4" max="5" width="11.29"/>
    <col customWidth="1" min="6" max="6" width="12.29"/>
    <col customWidth="1" min="7" max="7" width="5.14"/>
    <col customWidth="1" min="8" max="8" width="17.0"/>
    <col customWidth="1" min="9" max="9" width="19.71"/>
    <col customWidth="1" min="10" max="10" width="22.43"/>
    <col customWidth="1" min="11" max="11" width="25.14"/>
    <col customWidth="1" min="12" max="12" width="26.86"/>
    <col customWidth="1" min="13" max="13" width="26.29"/>
    <col customWidth="1" min="14" max="14" width="28.57"/>
    <col customWidth="1" min="15" max="15" width="28.29"/>
    <col customWidth="1" min="16" max="16" width="25.86"/>
    <col customWidth="1" min="17" max="17" width="27.0"/>
    <col customWidth="1" min="18" max="18" width="24.43"/>
    <col customWidth="1" min="19" max="19" width="23.29"/>
    <col customWidth="1" min="20" max="20" width="22.71"/>
    <col customWidth="1" min="21" max="21" width="23.14"/>
    <col customWidth="1" min="22" max="22" width="12.86"/>
    <col customWidth="1" min="23" max="26" width="9.14"/>
  </cols>
  <sheetData>
    <row r="1" ht="12.75" customHeight="1">
      <c r="A1" s="180"/>
      <c r="B1" s="180"/>
      <c r="C1" s="180"/>
      <c r="D1" s="180"/>
      <c r="E1" s="180"/>
      <c r="F1" s="180"/>
      <c r="G1" s="180"/>
      <c r="H1" s="180"/>
      <c r="I1" s="180"/>
      <c r="J1" s="186"/>
      <c r="K1" s="186"/>
      <c r="L1" s="186"/>
      <c r="M1" s="186"/>
      <c r="N1" s="186"/>
      <c r="O1" s="186"/>
      <c r="P1" s="186"/>
      <c r="Q1" s="186"/>
      <c r="R1" s="186"/>
      <c r="S1" s="186"/>
      <c r="T1" s="186"/>
      <c r="U1" s="186"/>
      <c r="V1" s="186"/>
      <c r="W1" s="180"/>
      <c r="X1" s="180"/>
      <c r="Y1" s="180"/>
      <c r="Z1" s="180"/>
    </row>
    <row r="2" ht="12.75" customHeight="1">
      <c r="A2" s="180"/>
      <c r="B2" s="180"/>
      <c r="C2" s="180"/>
      <c r="D2" s="180"/>
      <c r="E2" s="180"/>
      <c r="F2" s="180"/>
      <c r="G2" s="180"/>
      <c r="H2" s="180"/>
      <c r="I2" s="180"/>
      <c r="J2" s="186"/>
      <c r="K2" s="186"/>
      <c r="L2" s="186"/>
      <c r="M2" s="186"/>
      <c r="N2" s="186"/>
      <c r="O2" s="186"/>
      <c r="P2" s="186"/>
      <c r="Q2" s="186"/>
      <c r="R2" s="186"/>
      <c r="S2" s="186"/>
      <c r="T2" s="186"/>
      <c r="U2" s="186"/>
      <c r="V2" s="186"/>
      <c r="W2" s="180"/>
      <c r="X2" s="180"/>
      <c r="Y2" s="180"/>
      <c r="Z2" s="180"/>
    </row>
    <row r="3" ht="12.75" customHeight="1">
      <c r="A3" s="187" t="s">
        <v>124</v>
      </c>
      <c r="B3" s="187" t="s">
        <v>125</v>
      </c>
      <c r="C3" s="187" t="s">
        <v>126</v>
      </c>
      <c r="D3" s="187" t="s">
        <v>127</v>
      </c>
      <c r="E3" s="187" t="s">
        <v>145</v>
      </c>
      <c r="F3" s="187" t="s">
        <v>128</v>
      </c>
      <c r="G3" s="187" t="s">
        <v>145</v>
      </c>
      <c r="H3" s="187" t="s">
        <v>129</v>
      </c>
      <c r="I3" s="187" t="s">
        <v>130</v>
      </c>
      <c r="J3" s="188" t="s">
        <v>403</v>
      </c>
      <c r="K3" s="188" t="s">
        <v>404</v>
      </c>
      <c r="L3" s="188" t="s">
        <v>405</v>
      </c>
      <c r="M3" s="188" t="s">
        <v>406</v>
      </c>
      <c r="N3" s="188" t="s">
        <v>407</v>
      </c>
      <c r="O3" s="188" t="s">
        <v>408</v>
      </c>
      <c r="P3" s="188" t="s">
        <v>409</v>
      </c>
      <c r="Q3" s="188" t="s">
        <v>410</v>
      </c>
      <c r="R3" s="188" t="s">
        <v>411</v>
      </c>
      <c r="S3" s="188" t="s">
        <v>412</v>
      </c>
      <c r="T3" s="188" t="s">
        <v>413</v>
      </c>
      <c r="U3" s="188" t="s">
        <v>414</v>
      </c>
      <c r="V3" s="186"/>
      <c r="W3" s="180"/>
      <c r="X3" s="180"/>
      <c r="Y3" s="180"/>
      <c r="Z3" s="180"/>
    </row>
    <row r="4" ht="12.75" customHeight="1">
      <c r="A4" s="180" t="str">
        <f>'Membership Dues Allocation '!AA7</f>
        <v>Budget</v>
      </c>
      <c r="B4" s="180" t="str">
        <f>'Membership Dues Allocation '!AB7</f>
        <v>6005-000000</v>
      </c>
      <c r="C4" s="180">
        <f>'Membership Dues Allocation '!AC7</f>
        <v>100</v>
      </c>
      <c r="D4" s="189" t="str">
        <f>'Membership Dues Allocation '!AD7</f>
        <v>006</v>
      </c>
      <c r="E4" s="189"/>
      <c r="F4" s="180"/>
      <c r="G4" s="180"/>
      <c r="H4" s="180">
        <f>'Membership Dues Allocation '!AG7</f>
        <v>110</v>
      </c>
      <c r="I4" s="180" t="str">
        <f>'Membership Dues Allocation '!AH7</f>
        <v>USD</v>
      </c>
      <c r="J4" s="186">
        <f>'Membership Dues Allocation '!AI7</f>
        <v>266</v>
      </c>
      <c r="K4" s="186">
        <f>'Membership Dues Allocation '!AJ7</f>
        <v>1336</v>
      </c>
      <c r="L4" s="186">
        <f>'Membership Dues Allocation '!AK7</f>
        <v>11846</v>
      </c>
      <c r="M4" s="186">
        <f>'Membership Dues Allocation '!AL7</f>
        <v>4246</v>
      </c>
      <c r="N4" s="186">
        <f>'Membership Dues Allocation '!AM7</f>
        <v>751</v>
      </c>
      <c r="O4" s="186">
        <f>'Membership Dues Allocation '!AN7</f>
        <v>353</v>
      </c>
      <c r="P4" s="186">
        <f>'Membership Dues Allocation '!AO7</f>
        <v>465</v>
      </c>
      <c r="Q4" s="186">
        <f>'Membership Dues Allocation '!AP7</f>
        <v>1652</v>
      </c>
      <c r="R4" s="186">
        <f>'Membership Dues Allocation '!AQ7</f>
        <v>13146</v>
      </c>
      <c r="S4" s="186">
        <f>'Membership Dues Allocation '!AR7</f>
        <v>4712</v>
      </c>
      <c r="T4" s="186">
        <f>'Membership Dues Allocation '!AS7</f>
        <v>1359</v>
      </c>
      <c r="U4" s="186">
        <f>'Membership Dues Allocation '!AT7</f>
        <v>1343</v>
      </c>
      <c r="V4" s="186">
        <f t="shared" ref="V4:V444" si="1">SUM(J4:U4)</f>
        <v>41475</v>
      </c>
      <c r="W4" s="180"/>
      <c r="X4" s="180"/>
      <c r="Y4" s="180"/>
      <c r="Z4" s="180"/>
    </row>
    <row r="5" ht="12.75" customHeight="1">
      <c r="A5" s="180" t="str">
        <f>Conferences!AA9</f>
        <v>Budget</v>
      </c>
      <c r="B5" s="180" t="str">
        <f>Conferences!AB9</f>
        <v>6025-000000</v>
      </c>
      <c r="C5" s="180">
        <f>Conferences!AC9</f>
        <v>150</v>
      </c>
      <c r="D5" s="189" t="str">
        <f>Conferences!AD9</f>
        <v>006</v>
      </c>
      <c r="E5" s="189" t="str">
        <f>Conferences!AE9</f>
        <v>R100</v>
      </c>
      <c r="F5" s="180"/>
      <c r="G5" s="180"/>
      <c r="H5" s="180">
        <f>Conferences!AG9</f>
        <v>110</v>
      </c>
      <c r="I5" s="180" t="str">
        <f>Conferences!AH9</f>
        <v>USD</v>
      </c>
      <c r="J5" s="186">
        <f>Conferences!AI9</f>
        <v>0</v>
      </c>
      <c r="K5" s="186">
        <f>Conferences!AJ9</f>
        <v>0</v>
      </c>
      <c r="L5" s="186">
        <f>Conferences!AK9</f>
        <v>0</v>
      </c>
      <c r="M5" s="186">
        <f>Conferences!AL9</f>
        <v>0</v>
      </c>
      <c r="N5" s="186">
        <f>Conferences!AM9</f>
        <v>0</v>
      </c>
      <c r="O5" s="186">
        <f>Conferences!AN9</f>
        <v>0</v>
      </c>
      <c r="P5" s="186">
        <f>Conferences!AO9</f>
        <v>0</v>
      </c>
      <c r="Q5" s="186">
        <f>Conferences!AP9</f>
        <v>0</v>
      </c>
      <c r="R5" s="186">
        <f>Conferences!AQ9</f>
        <v>0</v>
      </c>
      <c r="S5" s="186">
        <f>Conferences!AR9</f>
        <v>0</v>
      </c>
      <c r="T5" s="186">
        <f>Conferences!AS9</f>
        <v>0</v>
      </c>
      <c r="U5" s="186">
        <f>Conferences!AT9</f>
        <v>0</v>
      </c>
      <c r="V5" s="186">
        <f t="shared" si="1"/>
        <v>0</v>
      </c>
      <c r="W5" s="180"/>
      <c r="X5" s="180"/>
      <c r="Y5" s="180"/>
      <c r="Z5" s="180"/>
    </row>
    <row r="6" ht="12.75" customHeight="1">
      <c r="A6" s="180" t="str">
        <f>Conferences!AA10</f>
        <v>Budget</v>
      </c>
      <c r="B6" s="180" t="str">
        <f>Conferences!AB10</f>
        <v>6025-000000</v>
      </c>
      <c r="C6" s="180">
        <f>Conferences!AC10</f>
        <v>150</v>
      </c>
      <c r="D6" s="189" t="str">
        <f>Conferences!AD10</f>
        <v>006</v>
      </c>
      <c r="E6" s="189" t="str">
        <f>Conferences!AE10</f>
        <v>R200</v>
      </c>
      <c r="F6" s="180"/>
      <c r="G6" s="180"/>
      <c r="H6" s="180">
        <f>Conferences!AG10</f>
        <v>110</v>
      </c>
      <c r="I6" s="180" t="str">
        <f>Conferences!AH10</f>
        <v>USD</v>
      </c>
      <c r="J6" s="186">
        <f>Conferences!AI10</f>
        <v>0</v>
      </c>
      <c r="K6" s="186">
        <f>Conferences!AJ10</f>
        <v>0</v>
      </c>
      <c r="L6" s="186">
        <f>Conferences!AK10</f>
        <v>0</v>
      </c>
      <c r="M6" s="186">
        <f>Conferences!AL10</f>
        <v>0</v>
      </c>
      <c r="N6" s="186">
        <f>Conferences!AM10</f>
        <v>0</v>
      </c>
      <c r="O6" s="186">
        <f>Conferences!AN10</f>
        <v>0</v>
      </c>
      <c r="P6" s="186">
        <f>Conferences!AO10</f>
        <v>0</v>
      </c>
      <c r="Q6" s="186">
        <f>Conferences!AP10</f>
        <v>0</v>
      </c>
      <c r="R6" s="186">
        <f>Conferences!AQ10</f>
        <v>0</v>
      </c>
      <c r="S6" s="186">
        <f>Conferences!AR10</f>
        <v>0</v>
      </c>
      <c r="T6" s="186">
        <f>Conferences!AS10</f>
        <v>0</v>
      </c>
      <c r="U6" s="186">
        <f>Conferences!AT10</f>
        <v>0</v>
      </c>
      <c r="V6" s="186">
        <f t="shared" si="1"/>
        <v>0</v>
      </c>
      <c r="W6" s="180"/>
      <c r="X6" s="180"/>
      <c r="Y6" s="180"/>
      <c r="Z6" s="180"/>
    </row>
    <row r="7" ht="12.75" customHeight="1">
      <c r="A7" s="180" t="str">
        <f>Conferences!AA11</f>
        <v>Budget</v>
      </c>
      <c r="B7" s="180" t="str">
        <f>Conferences!AB11</f>
        <v>6025-000000</v>
      </c>
      <c r="C7" s="180">
        <f>Conferences!AC11</f>
        <v>150</v>
      </c>
      <c r="D7" s="189" t="str">
        <f>Conferences!AD11</f>
        <v>006</v>
      </c>
      <c r="E7" s="189" t="str">
        <f>Conferences!AE11</f>
        <v>R300</v>
      </c>
      <c r="F7" s="180"/>
      <c r="G7" s="180"/>
      <c r="H7" s="180">
        <f>Conferences!AG11</f>
        <v>110</v>
      </c>
      <c r="I7" s="180" t="str">
        <f>Conferences!AH11</f>
        <v>USD</v>
      </c>
      <c r="J7" s="186">
        <f>Conferences!AI11</f>
        <v>0</v>
      </c>
      <c r="K7" s="186">
        <f>Conferences!AJ11</f>
        <v>0</v>
      </c>
      <c r="L7" s="186">
        <f>Conferences!AK11</f>
        <v>0</v>
      </c>
      <c r="M7" s="186">
        <f>Conferences!AL11</f>
        <v>0</v>
      </c>
      <c r="N7" s="186">
        <f>Conferences!AM11</f>
        <v>0</v>
      </c>
      <c r="O7" s="186">
        <f>Conferences!AN11</f>
        <v>0</v>
      </c>
      <c r="P7" s="186">
        <f>Conferences!AO11</f>
        <v>0</v>
      </c>
      <c r="Q7" s="186">
        <f>Conferences!AP11</f>
        <v>0</v>
      </c>
      <c r="R7" s="186">
        <f>Conferences!AQ11</f>
        <v>0</v>
      </c>
      <c r="S7" s="186">
        <f>Conferences!AR11</f>
        <v>0</v>
      </c>
      <c r="T7" s="186">
        <f>Conferences!AS11</f>
        <v>0</v>
      </c>
      <c r="U7" s="186">
        <f>Conferences!AT11</f>
        <v>0</v>
      </c>
      <c r="V7" s="186">
        <f t="shared" si="1"/>
        <v>0</v>
      </c>
      <c r="W7" s="180"/>
      <c r="X7" s="180"/>
      <c r="Y7" s="180"/>
      <c r="Z7" s="180"/>
    </row>
    <row r="8" ht="12.75" customHeight="1">
      <c r="A8" s="180" t="str">
        <f>Conferences!AA12</f>
        <v>Budget</v>
      </c>
      <c r="B8" s="180" t="str">
        <f>Conferences!AB12</f>
        <v>6025-000000</v>
      </c>
      <c r="C8" s="180">
        <f>Conferences!AC12</f>
        <v>150</v>
      </c>
      <c r="D8" s="189" t="str">
        <f>Conferences!AD12</f>
        <v>006</v>
      </c>
      <c r="E8" s="189" t="str">
        <f>Conferences!AE12</f>
        <v>R400</v>
      </c>
      <c r="F8" s="180"/>
      <c r="G8" s="180"/>
      <c r="H8" s="180">
        <f>Conferences!AG12</f>
        <v>110</v>
      </c>
      <c r="I8" s="180" t="str">
        <f>Conferences!AH12</f>
        <v>USD</v>
      </c>
      <c r="J8" s="186">
        <f>Conferences!AI12</f>
        <v>0</v>
      </c>
      <c r="K8" s="186">
        <f>Conferences!AJ12</f>
        <v>0</v>
      </c>
      <c r="L8" s="186">
        <f>Conferences!AK12</f>
        <v>0</v>
      </c>
      <c r="M8" s="186">
        <f>Conferences!AL12</f>
        <v>0</v>
      </c>
      <c r="N8" s="186">
        <f>Conferences!AM12</f>
        <v>0</v>
      </c>
      <c r="O8" s="186">
        <f>Conferences!AN12</f>
        <v>0</v>
      </c>
      <c r="P8" s="186">
        <f>Conferences!AO12</f>
        <v>0</v>
      </c>
      <c r="Q8" s="186">
        <f>Conferences!AP12</f>
        <v>0</v>
      </c>
      <c r="R8" s="186">
        <f>Conferences!AQ12</f>
        <v>0</v>
      </c>
      <c r="S8" s="186">
        <f>Conferences!AR12</f>
        <v>0</v>
      </c>
      <c r="T8" s="186">
        <f>Conferences!AS12</f>
        <v>0</v>
      </c>
      <c r="U8" s="186">
        <f>Conferences!AT12</f>
        <v>0</v>
      </c>
      <c r="V8" s="186">
        <f t="shared" si="1"/>
        <v>0</v>
      </c>
      <c r="W8" s="180"/>
      <c r="X8" s="180"/>
      <c r="Y8" s="180"/>
      <c r="Z8" s="180"/>
    </row>
    <row r="9" ht="12.75" customHeight="1">
      <c r="A9" s="180" t="str">
        <f>Conferences!AA13</f>
        <v>Budget</v>
      </c>
      <c r="B9" s="180" t="str">
        <f>Conferences!AB13</f>
        <v>6025-000000</v>
      </c>
      <c r="C9" s="180">
        <f>Conferences!AC13</f>
        <v>150</v>
      </c>
      <c r="D9" s="189" t="str">
        <f>Conferences!AD13</f>
        <v>006</v>
      </c>
      <c r="E9" s="189" t="str">
        <f>Conferences!AE13</f>
        <v>R500</v>
      </c>
      <c r="F9" s="180"/>
      <c r="G9" s="180"/>
      <c r="H9" s="180">
        <f>Conferences!AG13</f>
        <v>110</v>
      </c>
      <c r="I9" s="180" t="str">
        <f>Conferences!AH13</f>
        <v>USD</v>
      </c>
      <c r="J9" s="186">
        <f>Conferences!AI13</f>
        <v>0</v>
      </c>
      <c r="K9" s="186">
        <f>Conferences!AJ13</f>
        <v>0</v>
      </c>
      <c r="L9" s="186">
        <f>Conferences!AK13</f>
        <v>0</v>
      </c>
      <c r="M9" s="186">
        <f>Conferences!AL13</f>
        <v>0</v>
      </c>
      <c r="N9" s="186">
        <f>Conferences!AM13</f>
        <v>0</v>
      </c>
      <c r="O9" s="186">
        <f>Conferences!AN13</f>
        <v>0</v>
      </c>
      <c r="P9" s="186">
        <f>Conferences!AO13</f>
        <v>0</v>
      </c>
      <c r="Q9" s="186">
        <f>Conferences!AP13</f>
        <v>0</v>
      </c>
      <c r="R9" s="186">
        <f>Conferences!AQ13</f>
        <v>0</v>
      </c>
      <c r="S9" s="186">
        <f>Conferences!AR13</f>
        <v>0</v>
      </c>
      <c r="T9" s="186">
        <f>Conferences!AS13</f>
        <v>0</v>
      </c>
      <c r="U9" s="186">
        <f>Conferences!AT13</f>
        <v>0</v>
      </c>
      <c r="V9" s="186">
        <f t="shared" si="1"/>
        <v>0</v>
      </c>
      <c r="W9" s="180"/>
      <c r="X9" s="180"/>
      <c r="Y9" s="180"/>
      <c r="Z9" s="180"/>
    </row>
    <row r="10" ht="12.75" customHeight="1">
      <c r="A10" s="180" t="str">
        <f>Conferences!AA14</f>
        <v>Budget</v>
      </c>
      <c r="B10" s="180" t="str">
        <f>Conferences!AB14</f>
        <v>6025-000000</v>
      </c>
      <c r="C10" s="180">
        <f>Conferences!AC14</f>
        <v>150</v>
      </c>
      <c r="D10" s="189" t="str">
        <f>Conferences!AD14</f>
        <v>006</v>
      </c>
      <c r="E10" s="189" t="str">
        <f>Conferences!AE14</f>
        <v>R600</v>
      </c>
      <c r="F10" s="180"/>
      <c r="G10" s="180"/>
      <c r="H10" s="180">
        <f>Conferences!AG14</f>
        <v>110</v>
      </c>
      <c r="I10" s="180" t="str">
        <f>Conferences!AH14</f>
        <v>USD</v>
      </c>
      <c r="J10" s="186">
        <f>Conferences!AI14</f>
        <v>0</v>
      </c>
      <c r="K10" s="186">
        <f>Conferences!AJ14</f>
        <v>0</v>
      </c>
      <c r="L10" s="186">
        <f>Conferences!AK14</f>
        <v>0</v>
      </c>
      <c r="M10" s="186">
        <f>Conferences!AL14</f>
        <v>0</v>
      </c>
      <c r="N10" s="186">
        <f>Conferences!AM14</f>
        <v>0</v>
      </c>
      <c r="O10" s="186">
        <f>Conferences!AN14</f>
        <v>0</v>
      </c>
      <c r="P10" s="186">
        <f>Conferences!AO14</f>
        <v>0</v>
      </c>
      <c r="Q10" s="186">
        <f>Conferences!AP14</f>
        <v>0</v>
      </c>
      <c r="R10" s="186">
        <f>Conferences!AQ14</f>
        <v>0</v>
      </c>
      <c r="S10" s="186">
        <f>Conferences!AR14</f>
        <v>0</v>
      </c>
      <c r="T10" s="186">
        <f>Conferences!AS14</f>
        <v>0</v>
      </c>
      <c r="U10" s="186">
        <f>Conferences!AT14</f>
        <v>0</v>
      </c>
      <c r="V10" s="186">
        <f t="shared" si="1"/>
        <v>0</v>
      </c>
      <c r="W10" s="180"/>
      <c r="X10" s="180"/>
      <c r="Y10" s="180"/>
      <c r="Z10" s="180"/>
    </row>
    <row r="11" ht="12.75" customHeight="1">
      <c r="A11" s="180" t="str">
        <f>Conferences!AA15</f>
        <v>Budget</v>
      </c>
      <c r="B11" s="180" t="str">
        <f>Conferences!AB15</f>
        <v>6025-000000</v>
      </c>
      <c r="C11" s="180">
        <f>Conferences!AC15</f>
        <v>150</v>
      </c>
      <c r="D11" s="189" t="str">
        <f>Conferences!AD15</f>
        <v>006</v>
      </c>
      <c r="E11" s="189" t="str">
        <f>Conferences!AE15</f>
        <v>R700</v>
      </c>
      <c r="F11" s="180"/>
      <c r="G11" s="180"/>
      <c r="H11" s="180">
        <f>Conferences!AG15</f>
        <v>110</v>
      </c>
      <c r="I11" s="180" t="str">
        <f>Conferences!AH15</f>
        <v>USD</v>
      </c>
      <c r="J11" s="186">
        <f>Conferences!AI15</f>
        <v>0</v>
      </c>
      <c r="K11" s="186">
        <f>Conferences!AJ15</f>
        <v>0</v>
      </c>
      <c r="L11" s="186">
        <f>Conferences!AK15</f>
        <v>0</v>
      </c>
      <c r="M11" s="186">
        <f>Conferences!AL15</f>
        <v>0</v>
      </c>
      <c r="N11" s="186">
        <f>Conferences!AM15</f>
        <v>0</v>
      </c>
      <c r="O11" s="186">
        <f>Conferences!AN15</f>
        <v>0</v>
      </c>
      <c r="P11" s="186">
        <f>Conferences!AO15</f>
        <v>0</v>
      </c>
      <c r="Q11" s="186">
        <f>Conferences!AP15</f>
        <v>0</v>
      </c>
      <c r="R11" s="186">
        <f>Conferences!AQ15</f>
        <v>0</v>
      </c>
      <c r="S11" s="186">
        <f>Conferences!AR15</f>
        <v>0</v>
      </c>
      <c r="T11" s="186">
        <f>Conferences!AS15</f>
        <v>0</v>
      </c>
      <c r="U11" s="186">
        <f>Conferences!AT15</f>
        <v>0</v>
      </c>
      <c r="V11" s="186">
        <f t="shared" si="1"/>
        <v>0</v>
      </c>
      <c r="W11" s="180"/>
      <c r="X11" s="180"/>
      <c r="Y11" s="180"/>
      <c r="Z11" s="180"/>
    </row>
    <row r="12" ht="12.75" customHeight="1">
      <c r="A12" s="180" t="str">
        <f>Conferences!AA16</f>
        <v>Budget</v>
      </c>
      <c r="B12" s="180" t="str">
        <f>Conferences!AB16</f>
        <v>6050-000000</v>
      </c>
      <c r="C12" s="180">
        <f>Conferences!AC16</f>
        <v>150</v>
      </c>
      <c r="D12" s="189" t="str">
        <f>Conferences!AD16</f>
        <v>006</v>
      </c>
      <c r="E12" s="189"/>
      <c r="F12" s="180"/>
      <c r="G12" s="180"/>
      <c r="H12" s="180">
        <f>Conferences!AG16</f>
        <v>110</v>
      </c>
      <c r="I12" s="180" t="str">
        <f>Conferences!AH16</f>
        <v>USD</v>
      </c>
      <c r="J12" s="186">
        <f>Conferences!AI16</f>
        <v>0</v>
      </c>
      <c r="K12" s="186">
        <f>Conferences!AJ16</f>
        <v>0</v>
      </c>
      <c r="L12" s="186">
        <f>Conferences!AK16</f>
        <v>0</v>
      </c>
      <c r="M12" s="186">
        <f>Conferences!AL16</f>
        <v>0</v>
      </c>
      <c r="N12" s="186">
        <f>Conferences!AM16</f>
        <v>0</v>
      </c>
      <c r="O12" s="186">
        <f>Conferences!AN16</f>
        <v>0</v>
      </c>
      <c r="P12" s="186">
        <f>Conferences!AO16</f>
        <v>0</v>
      </c>
      <c r="Q12" s="186">
        <f>Conferences!AP16</f>
        <v>0</v>
      </c>
      <c r="R12" s="186">
        <f>Conferences!AQ16</f>
        <v>0</v>
      </c>
      <c r="S12" s="186">
        <f>Conferences!AR16</f>
        <v>0</v>
      </c>
      <c r="T12" s="186">
        <f>Conferences!AS16</f>
        <v>0</v>
      </c>
      <c r="U12" s="186">
        <f>Conferences!AT16</f>
        <v>0</v>
      </c>
      <c r="V12" s="186">
        <f t="shared" si="1"/>
        <v>0</v>
      </c>
      <c r="W12" s="180"/>
      <c r="X12" s="180"/>
      <c r="Y12" s="180"/>
      <c r="Z12" s="180"/>
    </row>
    <row r="13" ht="12.75" customHeight="1">
      <c r="A13" s="180" t="str">
        <f>Conferences!AA17</f>
        <v>Budget</v>
      </c>
      <c r="B13" s="180" t="str">
        <f>Conferences!AB17</f>
        <v>6055-000000</v>
      </c>
      <c r="C13" s="180">
        <f>Conferences!AC17</f>
        <v>150</v>
      </c>
      <c r="D13" s="189" t="str">
        <f>Conferences!AD17</f>
        <v>006</v>
      </c>
      <c r="E13" s="189"/>
      <c r="F13" s="180"/>
      <c r="G13" s="180"/>
      <c r="H13" s="180">
        <f>Conferences!AG17</f>
        <v>110</v>
      </c>
      <c r="I13" s="180" t="str">
        <f>Conferences!AH17</f>
        <v>USD</v>
      </c>
      <c r="J13" s="186">
        <f>Conferences!AI17</f>
        <v>0</v>
      </c>
      <c r="K13" s="186">
        <f>Conferences!AJ17</f>
        <v>0</v>
      </c>
      <c r="L13" s="186">
        <f>Conferences!AK17</f>
        <v>0</v>
      </c>
      <c r="M13" s="186">
        <f>Conferences!AL17</f>
        <v>0</v>
      </c>
      <c r="N13" s="186">
        <f>Conferences!AM17</f>
        <v>0</v>
      </c>
      <c r="O13" s="186">
        <f>Conferences!AN17</f>
        <v>0</v>
      </c>
      <c r="P13" s="186">
        <f>Conferences!AO17</f>
        <v>0</v>
      </c>
      <c r="Q13" s="186">
        <f>Conferences!AP17</f>
        <v>0</v>
      </c>
      <c r="R13" s="186">
        <f>Conferences!AQ17</f>
        <v>0</v>
      </c>
      <c r="S13" s="186">
        <f>Conferences!AR17</f>
        <v>0</v>
      </c>
      <c r="T13" s="186">
        <f>Conferences!AS17</f>
        <v>0</v>
      </c>
      <c r="U13" s="186">
        <f>Conferences!AT17</f>
        <v>0</v>
      </c>
      <c r="V13" s="186">
        <f t="shared" si="1"/>
        <v>0</v>
      </c>
      <c r="W13" s="180"/>
      <c r="X13" s="180"/>
      <c r="Y13" s="180"/>
      <c r="Z13" s="180"/>
    </row>
    <row r="14" ht="12.75" customHeight="1">
      <c r="A14" s="180" t="str">
        <f>Conferences!AA18</f>
        <v>Budget</v>
      </c>
      <c r="B14" s="180" t="str">
        <f>Conferences!AB18</f>
        <v>6060-000000</v>
      </c>
      <c r="C14" s="180">
        <f>Conferences!AC18</f>
        <v>150</v>
      </c>
      <c r="D14" s="189" t="str">
        <f>Conferences!AD18</f>
        <v>006</v>
      </c>
      <c r="E14" s="189"/>
      <c r="F14" s="180"/>
      <c r="G14" s="180"/>
      <c r="H14" s="180">
        <f>Conferences!AG18</f>
        <v>110</v>
      </c>
      <c r="I14" s="180" t="str">
        <f>Conferences!AH18</f>
        <v>USD</v>
      </c>
      <c r="J14" s="186">
        <f>Conferences!AI18</f>
        <v>0</v>
      </c>
      <c r="K14" s="186">
        <f>Conferences!AJ18</f>
        <v>0</v>
      </c>
      <c r="L14" s="186">
        <f>Conferences!AK18</f>
        <v>0</v>
      </c>
      <c r="M14" s="186">
        <f>Conferences!AL18</f>
        <v>0</v>
      </c>
      <c r="N14" s="186">
        <f>Conferences!AM18</f>
        <v>0</v>
      </c>
      <c r="O14" s="186">
        <f>Conferences!AN18</f>
        <v>0</v>
      </c>
      <c r="P14" s="186">
        <f>Conferences!AO18</f>
        <v>0</v>
      </c>
      <c r="Q14" s="186">
        <f>Conferences!AP18</f>
        <v>0</v>
      </c>
      <c r="R14" s="186">
        <f>Conferences!AQ18</f>
        <v>0</v>
      </c>
      <c r="S14" s="186">
        <f>Conferences!AR18</f>
        <v>0</v>
      </c>
      <c r="T14" s="186">
        <f>Conferences!AS18</f>
        <v>0</v>
      </c>
      <c r="U14" s="186">
        <f>Conferences!AT18</f>
        <v>0</v>
      </c>
      <c r="V14" s="186">
        <f t="shared" si="1"/>
        <v>0</v>
      </c>
      <c r="W14" s="180"/>
      <c r="X14" s="180"/>
      <c r="Y14" s="180"/>
      <c r="Z14" s="180"/>
    </row>
    <row r="15" ht="12.75" customHeight="1">
      <c r="A15" s="180" t="str">
        <f>Conferences!AA19</f>
        <v>Budget</v>
      </c>
      <c r="B15" s="180" t="str">
        <f>Conferences!AB19</f>
        <v>6030-000000</v>
      </c>
      <c r="C15" s="180">
        <f>Conferences!AC19</f>
        <v>150</v>
      </c>
      <c r="D15" s="189" t="str">
        <f>Conferences!AD19</f>
        <v>006</v>
      </c>
      <c r="E15" s="189"/>
      <c r="F15" s="180"/>
      <c r="G15" s="180"/>
      <c r="H15" s="180">
        <f>Conferences!AG19</f>
        <v>110</v>
      </c>
      <c r="I15" s="180" t="str">
        <f>Conferences!AH19</f>
        <v>USD</v>
      </c>
      <c r="J15" s="186">
        <f>Conferences!AI19</f>
        <v>0</v>
      </c>
      <c r="K15" s="186">
        <f>Conferences!AJ19</f>
        <v>0</v>
      </c>
      <c r="L15" s="186">
        <f>Conferences!AK19</f>
        <v>0</v>
      </c>
      <c r="M15" s="186">
        <f>Conferences!AL19</f>
        <v>0</v>
      </c>
      <c r="N15" s="186">
        <f>Conferences!AM19</f>
        <v>0</v>
      </c>
      <c r="O15" s="186">
        <f>Conferences!AN19</f>
        <v>0</v>
      </c>
      <c r="P15" s="186">
        <f>Conferences!AO19</f>
        <v>0</v>
      </c>
      <c r="Q15" s="186">
        <f>Conferences!AP19</f>
        <v>0</v>
      </c>
      <c r="R15" s="186">
        <f>Conferences!AQ19</f>
        <v>0</v>
      </c>
      <c r="S15" s="186">
        <f>Conferences!AR19</f>
        <v>0</v>
      </c>
      <c r="T15" s="186">
        <f>Conferences!AS19</f>
        <v>0</v>
      </c>
      <c r="U15" s="186">
        <f>Conferences!AT19</f>
        <v>0</v>
      </c>
      <c r="V15" s="186">
        <f t="shared" si="1"/>
        <v>0</v>
      </c>
      <c r="W15" s="180"/>
      <c r="X15" s="180"/>
      <c r="Y15" s="180"/>
      <c r="Z15" s="180"/>
    </row>
    <row r="16" ht="12.75" customHeight="1">
      <c r="A16" s="180" t="str">
        <f>Conferences!AA20</f>
        <v>Budget</v>
      </c>
      <c r="B16" s="180" t="str">
        <f>Conferences!AB20</f>
        <v>6035-000000</v>
      </c>
      <c r="C16" s="180">
        <f>Conferences!AC20</f>
        <v>150</v>
      </c>
      <c r="D16" s="189" t="str">
        <f>Conferences!AD20</f>
        <v>006</v>
      </c>
      <c r="E16" s="189"/>
      <c r="F16" s="180"/>
      <c r="G16" s="180"/>
      <c r="H16" s="180">
        <f>Conferences!AG20</f>
        <v>110</v>
      </c>
      <c r="I16" s="180" t="str">
        <f>Conferences!AH20</f>
        <v>USD</v>
      </c>
      <c r="J16" s="186">
        <f>Conferences!AI20</f>
        <v>0</v>
      </c>
      <c r="K16" s="186">
        <f>Conferences!AJ20</f>
        <v>0</v>
      </c>
      <c r="L16" s="186">
        <f>Conferences!AK20</f>
        <v>0</v>
      </c>
      <c r="M16" s="186">
        <f>Conferences!AL20</f>
        <v>0</v>
      </c>
      <c r="N16" s="186">
        <f>Conferences!AM20</f>
        <v>0</v>
      </c>
      <c r="O16" s="186">
        <f>Conferences!AN20</f>
        <v>0</v>
      </c>
      <c r="P16" s="186">
        <f>Conferences!AO20</f>
        <v>0</v>
      </c>
      <c r="Q16" s="186">
        <f>Conferences!AP20</f>
        <v>0</v>
      </c>
      <c r="R16" s="186">
        <f>Conferences!AQ20</f>
        <v>0</v>
      </c>
      <c r="S16" s="186">
        <f>Conferences!AR20</f>
        <v>0</v>
      </c>
      <c r="T16" s="186">
        <f>Conferences!AS20</f>
        <v>0</v>
      </c>
      <c r="U16" s="186">
        <f>Conferences!AT20</f>
        <v>0</v>
      </c>
      <c r="V16" s="186">
        <f t="shared" si="1"/>
        <v>0</v>
      </c>
      <c r="W16" s="180"/>
      <c r="X16" s="180"/>
      <c r="Y16" s="180"/>
      <c r="Z16" s="180"/>
    </row>
    <row r="17" ht="12.75" customHeight="1">
      <c r="A17" s="180" t="str">
        <f>Conferences!AA21</f>
        <v>Budget</v>
      </c>
      <c r="B17" s="180" t="str">
        <f>Conferences!AB21</f>
        <v>6040-000000</v>
      </c>
      <c r="C17" s="180">
        <f>Conferences!AC21</f>
        <v>150</v>
      </c>
      <c r="D17" s="189" t="str">
        <f>Conferences!AD21</f>
        <v>006</v>
      </c>
      <c r="E17" s="189"/>
      <c r="F17" s="180"/>
      <c r="G17" s="180"/>
      <c r="H17" s="180">
        <f>Conferences!AG21</f>
        <v>110</v>
      </c>
      <c r="I17" s="180" t="str">
        <f>Conferences!AH21</f>
        <v>USD</v>
      </c>
      <c r="J17" s="186">
        <f>Conferences!AI21</f>
        <v>0</v>
      </c>
      <c r="K17" s="186">
        <f>Conferences!AJ21</f>
        <v>0</v>
      </c>
      <c r="L17" s="186">
        <f>Conferences!AK21</f>
        <v>0</v>
      </c>
      <c r="M17" s="186">
        <f>Conferences!AL21</f>
        <v>0</v>
      </c>
      <c r="N17" s="186">
        <f>Conferences!AM21</f>
        <v>0</v>
      </c>
      <c r="O17" s="186">
        <f>Conferences!AN21</f>
        <v>0</v>
      </c>
      <c r="P17" s="186">
        <f>Conferences!AO21</f>
        <v>0</v>
      </c>
      <c r="Q17" s="186">
        <f>Conferences!AP21</f>
        <v>0</v>
      </c>
      <c r="R17" s="186">
        <f>Conferences!AQ21</f>
        <v>0</v>
      </c>
      <c r="S17" s="186">
        <f>Conferences!AR21</f>
        <v>0</v>
      </c>
      <c r="T17" s="186">
        <f>Conferences!AS21</f>
        <v>0</v>
      </c>
      <c r="U17" s="186">
        <f>Conferences!AT21</f>
        <v>0</v>
      </c>
      <c r="V17" s="186">
        <f t="shared" si="1"/>
        <v>0</v>
      </c>
      <c r="W17" s="180"/>
      <c r="X17" s="180"/>
      <c r="Y17" s="180"/>
      <c r="Z17" s="180"/>
    </row>
    <row r="18" ht="12.75" customHeight="1">
      <c r="A18" s="180" t="str">
        <f>Conferences!AA22</f>
        <v>Budget</v>
      </c>
      <c r="B18" s="180" t="str">
        <f>Conferences!AB22</f>
        <v>6010-000000</v>
      </c>
      <c r="C18" s="180">
        <f>Conferences!AC22</f>
        <v>150</v>
      </c>
      <c r="D18" s="189" t="str">
        <f>Conferences!AD22</f>
        <v>006</v>
      </c>
      <c r="E18" s="189"/>
      <c r="F18" s="180"/>
      <c r="G18" s="180"/>
      <c r="H18" s="180">
        <f>Conferences!AG22</f>
        <v>110</v>
      </c>
      <c r="I18" s="180" t="str">
        <f>Conferences!AH22</f>
        <v>USD</v>
      </c>
      <c r="J18" s="186">
        <f>Conferences!AI22</f>
        <v>0</v>
      </c>
      <c r="K18" s="186">
        <f>Conferences!AJ22</f>
        <v>0</v>
      </c>
      <c r="L18" s="186">
        <f>Conferences!AK22</f>
        <v>0</v>
      </c>
      <c r="M18" s="186">
        <f>Conferences!AL22</f>
        <v>0</v>
      </c>
      <c r="N18" s="186">
        <f>Conferences!AM22</f>
        <v>0</v>
      </c>
      <c r="O18" s="186">
        <f>Conferences!AN22</f>
        <v>0</v>
      </c>
      <c r="P18" s="186">
        <f>Conferences!AO22</f>
        <v>0</v>
      </c>
      <c r="Q18" s="186">
        <f>Conferences!AP22</f>
        <v>0</v>
      </c>
      <c r="R18" s="186">
        <f>Conferences!AQ22</f>
        <v>0</v>
      </c>
      <c r="S18" s="186">
        <f>Conferences!AR22</f>
        <v>0</v>
      </c>
      <c r="T18" s="186">
        <f>Conferences!AS22</f>
        <v>0</v>
      </c>
      <c r="U18" s="186">
        <f>Conferences!AT22</f>
        <v>0</v>
      </c>
      <c r="V18" s="186">
        <f t="shared" si="1"/>
        <v>0</v>
      </c>
      <c r="W18" s="180"/>
      <c r="X18" s="180"/>
      <c r="Y18" s="180"/>
      <c r="Z18" s="180"/>
    </row>
    <row r="19" ht="12.75" customHeight="1">
      <c r="A19" s="180" t="str">
        <f>Conferences!AA23</f>
        <v>Budget</v>
      </c>
      <c r="B19" s="180" t="str">
        <f>Conferences!AB23</f>
        <v>6020-000000</v>
      </c>
      <c r="C19" s="180">
        <f>Conferences!AC23</f>
        <v>150</v>
      </c>
      <c r="D19" s="189" t="str">
        <f>Conferences!AD23</f>
        <v>006</v>
      </c>
      <c r="E19" s="189"/>
      <c r="F19" s="180"/>
      <c r="G19" s="180"/>
      <c r="H19" s="180">
        <f>Conferences!AG23</f>
        <v>110</v>
      </c>
      <c r="I19" s="180" t="str">
        <f>Conferences!AH23</f>
        <v>USD</v>
      </c>
      <c r="J19" s="186">
        <f>Conferences!AI23</f>
        <v>0</v>
      </c>
      <c r="K19" s="186">
        <f>Conferences!AJ23</f>
        <v>0</v>
      </c>
      <c r="L19" s="186">
        <f>Conferences!AK23</f>
        <v>0</v>
      </c>
      <c r="M19" s="186">
        <f>Conferences!AL23</f>
        <v>0</v>
      </c>
      <c r="N19" s="186">
        <f>Conferences!AM23</f>
        <v>0</v>
      </c>
      <c r="O19" s="186">
        <f>Conferences!AN23</f>
        <v>0</v>
      </c>
      <c r="P19" s="186">
        <f>Conferences!AO23</f>
        <v>0</v>
      </c>
      <c r="Q19" s="186">
        <f>Conferences!AP23</f>
        <v>0</v>
      </c>
      <c r="R19" s="186">
        <f>Conferences!AQ23</f>
        <v>0</v>
      </c>
      <c r="S19" s="186">
        <f>Conferences!AR23</f>
        <v>0</v>
      </c>
      <c r="T19" s="186">
        <f>Conferences!AS23</f>
        <v>0</v>
      </c>
      <c r="U19" s="186">
        <f>Conferences!AT23</f>
        <v>0</v>
      </c>
      <c r="V19" s="186">
        <f t="shared" si="1"/>
        <v>0</v>
      </c>
      <c r="W19" s="180"/>
      <c r="X19" s="180"/>
      <c r="Y19" s="180"/>
      <c r="Z19" s="180"/>
    </row>
    <row r="20" ht="12.75" customHeight="1">
      <c r="A20" s="180" t="str">
        <f>Conferences!AA27</f>
        <v>Budget</v>
      </c>
      <c r="B20" s="180" t="str">
        <f>Conferences!AB27</f>
        <v>7004-000000</v>
      </c>
      <c r="C20" s="180">
        <f>Conferences!AC27</f>
        <v>150</v>
      </c>
      <c r="D20" s="189" t="str">
        <f>Conferences!AD27</f>
        <v>006</v>
      </c>
      <c r="E20" s="189"/>
      <c r="F20" s="180"/>
      <c r="G20" s="180"/>
      <c r="H20" s="180">
        <f>Conferences!AG27</f>
        <v>110</v>
      </c>
      <c r="I20" s="180" t="str">
        <f>Conferences!AH27</f>
        <v>USD</v>
      </c>
      <c r="J20" s="186">
        <f>Conferences!AI27</f>
        <v>0</v>
      </c>
      <c r="K20" s="186">
        <f>Conferences!AJ27</f>
        <v>0</v>
      </c>
      <c r="L20" s="186">
        <f>Conferences!AK27</f>
        <v>0</v>
      </c>
      <c r="M20" s="186">
        <f>Conferences!AL27</f>
        <v>0</v>
      </c>
      <c r="N20" s="186">
        <f>Conferences!AM27</f>
        <v>0</v>
      </c>
      <c r="O20" s="186">
        <f>Conferences!AN27</f>
        <v>0</v>
      </c>
      <c r="P20" s="186">
        <f>Conferences!AO27</f>
        <v>0</v>
      </c>
      <c r="Q20" s="186">
        <f>Conferences!AP27</f>
        <v>0</v>
      </c>
      <c r="R20" s="186">
        <f>Conferences!AQ27</f>
        <v>0</v>
      </c>
      <c r="S20" s="186">
        <f>Conferences!AR27</f>
        <v>0</v>
      </c>
      <c r="T20" s="186">
        <f>Conferences!AS27</f>
        <v>0</v>
      </c>
      <c r="U20" s="186">
        <f>Conferences!AT27</f>
        <v>0</v>
      </c>
      <c r="V20" s="186">
        <f t="shared" si="1"/>
        <v>0</v>
      </c>
      <c r="W20" s="180"/>
      <c r="X20" s="180"/>
      <c r="Y20" s="180"/>
      <c r="Z20" s="180"/>
    </row>
    <row r="21" ht="12.75" customHeight="1">
      <c r="A21" s="180" t="str">
        <f>Conferences!AA28</f>
        <v>Budget</v>
      </c>
      <c r="B21" s="180" t="str">
        <f>Conferences!AB28</f>
        <v>7008-000000</v>
      </c>
      <c r="C21" s="180">
        <f>Conferences!AC28</f>
        <v>150</v>
      </c>
      <c r="D21" s="189" t="str">
        <f>Conferences!AD28</f>
        <v>006</v>
      </c>
      <c r="E21" s="189"/>
      <c r="F21" s="180"/>
      <c r="G21" s="180"/>
      <c r="H21" s="180">
        <f>Conferences!AG28</f>
        <v>110</v>
      </c>
      <c r="I21" s="180" t="str">
        <f>Conferences!AH28</f>
        <v>USD</v>
      </c>
      <c r="J21" s="186">
        <f>Conferences!AI28</f>
        <v>0</v>
      </c>
      <c r="K21" s="186">
        <f>Conferences!AJ28</f>
        <v>0</v>
      </c>
      <c r="L21" s="186">
        <f>Conferences!AK28</f>
        <v>0</v>
      </c>
      <c r="M21" s="186">
        <f>Conferences!AL28</f>
        <v>0</v>
      </c>
      <c r="N21" s="186">
        <f>Conferences!AM28</f>
        <v>0</v>
      </c>
      <c r="O21" s="186">
        <f>Conferences!AN28</f>
        <v>0</v>
      </c>
      <c r="P21" s="186">
        <f>Conferences!AO28</f>
        <v>0</v>
      </c>
      <c r="Q21" s="186">
        <f>Conferences!AP28</f>
        <v>0</v>
      </c>
      <c r="R21" s="186">
        <f>Conferences!AQ28</f>
        <v>0</v>
      </c>
      <c r="S21" s="186">
        <f>Conferences!AR28</f>
        <v>0</v>
      </c>
      <c r="T21" s="186">
        <f>Conferences!AS28</f>
        <v>0</v>
      </c>
      <c r="U21" s="186">
        <f>Conferences!AT28</f>
        <v>0</v>
      </c>
      <c r="V21" s="186">
        <f t="shared" si="1"/>
        <v>0</v>
      </c>
      <c r="W21" s="180"/>
      <c r="X21" s="180"/>
      <c r="Y21" s="180"/>
      <c r="Z21" s="180"/>
    </row>
    <row r="22" ht="12.75" customHeight="1">
      <c r="A22" s="180" t="str">
        <f>Conferences!AA29</f>
        <v>Budget</v>
      </c>
      <c r="B22" s="180" t="str">
        <f>Conferences!AB29</f>
        <v>7010-000000</v>
      </c>
      <c r="C22" s="180">
        <f>Conferences!AC29</f>
        <v>150</v>
      </c>
      <c r="D22" s="189" t="str">
        <f>Conferences!AD29</f>
        <v>006</v>
      </c>
      <c r="E22" s="189"/>
      <c r="F22" s="180"/>
      <c r="G22" s="180"/>
      <c r="H22" s="180">
        <f>Conferences!AG29</f>
        <v>110</v>
      </c>
      <c r="I22" s="180" t="str">
        <f>Conferences!AH29</f>
        <v>USD</v>
      </c>
      <c r="J22" s="186">
        <f>Conferences!AI29</f>
        <v>0</v>
      </c>
      <c r="K22" s="186">
        <f>Conferences!AJ29</f>
        <v>0</v>
      </c>
      <c r="L22" s="186">
        <f>Conferences!AK29</f>
        <v>0</v>
      </c>
      <c r="M22" s="186">
        <f>Conferences!AL29</f>
        <v>0</v>
      </c>
      <c r="N22" s="186">
        <f>Conferences!AM29</f>
        <v>0</v>
      </c>
      <c r="O22" s="186">
        <f>Conferences!AN29</f>
        <v>0</v>
      </c>
      <c r="P22" s="186">
        <f>Conferences!AO29</f>
        <v>0</v>
      </c>
      <c r="Q22" s="186">
        <f>Conferences!AP29</f>
        <v>0</v>
      </c>
      <c r="R22" s="186">
        <f>Conferences!AQ29</f>
        <v>0</v>
      </c>
      <c r="S22" s="186">
        <f>Conferences!AR29</f>
        <v>0</v>
      </c>
      <c r="T22" s="186">
        <f>Conferences!AS29</f>
        <v>0</v>
      </c>
      <c r="U22" s="186">
        <f>Conferences!AT29</f>
        <v>0</v>
      </c>
      <c r="V22" s="186">
        <f t="shared" si="1"/>
        <v>0</v>
      </c>
      <c r="W22" s="180"/>
      <c r="X22" s="180"/>
      <c r="Y22" s="180"/>
      <c r="Z22" s="180"/>
    </row>
    <row r="23" ht="12.75" customHeight="1">
      <c r="A23" s="180" t="str">
        <f>Conferences!AA30</f>
        <v>Budget</v>
      </c>
      <c r="B23" s="180" t="str">
        <f>Conferences!AB30</f>
        <v>7012-000000</v>
      </c>
      <c r="C23" s="180">
        <f>Conferences!AC30</f>
        <v>150</v>
      </c>
      <c r="D23" s="189" t="str">
        <f>Conferences!AD30</f>
        <v>006</v>
      </c>
      <c r="E23" s="189"/>
      <c r="F23" s="180"/>
      <c r="G23" s="180"/>
      <c r="H23" s="180">
        <f>Conferences!AG30</f>
        <v>110</v>
      </c>
      <c r="I23" s="180" t="str">
        <f>Conferences!AH30</f>
        <v>USD</v>
      </c>
      <c r="J23" s="186">
        <f>Conferences!AI30</f>
        <v>0</v>
      </c>
      <c r="K23" s="186">
        <f>Conferences!AJ30</f>
        <v>0</v>
      </c>
      <c r="L23" s="186">
        <f>Conferences!AK30</f>
        <v>0</v>
      </c>
      <c r="M23" s="186">
        <f>Conferences!AL30</f>
        <v>0</v>
      </c>
      <c r="N23" s="186">
        <f>Conferences!AM30</f>
        <v>0</v>
      </c>
      <c r="O23" s="186">
        <f>Conferences!AN30</f>
        <v>0</v>
      </c>
      <c r="P23" s="186">
        <f>Conferences!AO30</f>
        <v>0</v>
      </c>
      <c r="Q23" s="186">
        <f>Conferences!AP30</f>
        <v>0</v>
      </c>
      <c r="R23" s="186">
        <f>Conferences!AQ30</f>
        <v>0</v>
      </c>
      <c r="S23" s="186">
        <f>Conferences!AR30</f>
        <v>0</v>
      </c>
      <c r="T23" s="186">
        <f>Conferences!AS30</f>
        <v>0</v>
      </c>
      <c r="U23" s="186">
        <f>Conferences!AT30</f>
        <v>0</v>
      </c>
      <c r="V23" s="186">
        <f t="shared" si="1"/>
        <v>0</v>
      </c>
      <c r="W23" s="180"/>
      <c r="X23" s="180"/>
      <c r="Y23" s="180"/>
      <c r="Z23" s="180"/>
    </row>
    <row r="24" ht="12.75" customHeight="1">
      <c r="A24" s="180" t="str">
        <f>Conferences!AA31</f>
        <v>Budget</v>
      </c>
      <c r="B24" s="180" t="str">
        <f>Conferences!AB31</f>
        <v>7014-000000</v>
      </c>
      <c r="C24" s="180">
        <f>Conferences!AC31</f>
        <v>150</v>
      </c>
      <c r="D24" s="189" t="str">
        <f>Conferences!AD31</f>
        <v>006</v>
      </c>
      <c r="E24" s="189"/>
      <c r="F24" s="180"/>
      <c r="G24" s="180"/>
      <c r="H24" s="180">
        <f>Conferences!AG31</f>
        <v>110</v>
      </c>
      <c r="I24" s="180" t="str">
        <f>Conferences!AH31</f>
        <v>USD</v>
      </c>
      <c r="J24" s="186">
        <f>Conferences!AI31</f>
        <v>0</v>
      </c>
      <c r="K24" s="186">
        <f>Conferences!AJ31</f>
        <v>0</v>
      </c>
      <c r="L24" s="186">
        <f>Conferences!AK31</f>
        <v>0</v>
      </c>
      <c r="M24" s="186">
        <f>Conferences!AL31</f>
        <v>0</v>
      </c>
      <c r="N24" s="186">
        <f>Conferences!AM31</f>
        <v>0</v>
      </c>
      <c r="O24" s="186">
        <f>Conferences!AN31</f>
        <v>0</v>
      </c>
      <c r="P24" s="186">
        <f>Conferences!AO31</f>
        <v>0</v>
      </c>
      <c r="Q24" s="186">
        <f>Conferences!AP31</f>
        <v>0</v>
      </c>
      <c r="R24" s="186">
        <f>Conferences!AQ31</f>
        <v>0</v>
      </c>
      <c r="S24" s="186">
        <f>Conferences!AR31</f>
        <v>0</v>
      </c>
      <c r="T24" s="186">
        <f>Conferences!AS31</f>
        <v>0</v>
      </c>
      <c r="U24" s="186">
        <f>Conferences!AT31</f>
        <v>0</v>
      </c>
      <c r="V24" s="186">
        <f t="shared" si="1"/>
        <v>0</v>
      </c>
      <c r="W24" s="180"/>
      <c r="X24" s="180"/>
      <c r="Y24" s="180"/>
      <c r="Z24" s="180"/>
    </row>
    <row r="25" ht="12.75" customHeight="1">
      <c r="A25" s="180" t="str">
        <f>Conferences!AA32</f>
        <v>Budget</v>
      </c>
      <c r="B25" s="180" t="str">
        <f>Conferences!AB32</f>
        <v>7016-000000</v>
      </c>
      <c r="C25" s="180">
        <f>Conferences!AC32</f>
        <v>150</v>
      </c>
      <c r="D25" s="189" t="str">
        <f>Conferences!AD32</f>
        <v>006</v>
      </c>
      <c r="E25" s="189"/>
      <c r="F25" s="180"/>
      <c r="G25" s="180"/>
      <c r="H25" s="180">
        <f>Conferences!AG32</f>
        <v>110</v>
      </c>
      <c r="I25" s="180" t="str">
        <f>Conferences!AH32</f>
        <v>USD</v>
      </c>
      <c r="J25" s="186">
        <f>Conferences!AI32</f>
        <v>0</v>
      </c>
      <c r="K25" s="186">
        <f>Conferences!AJ32</f>
        <v>0</v>
      </c>
      <c r="L25" s="186">
        <f>Conferences!AK32</f>
        <v>0</v>
      </c>
      <c r="M25" s="186">
        <f>Conferences!AL32</f>
        <v>0</v>
      </c>
      <c r="N25" s="186">
        <f>Conferences!AM32</f>
        <v>0</v>
      </c>
      <c r="O25" s="186">
        <f>Conferences!AN32</f>
        <v>0</v>
      </c>
      <c r="P25" s="186">
        <f>Conferences!AO32</f>
        <v>0</v>
      </c>
      <c r="Q25" s="186">
        <f>Conferences!AP32</f>
        <v>0</v>
      </c>
      <c r="R25" s="186">
        <f>Conferences!AQ32</f>
        <v>0</v>
      </c>
      <c r="S25" s="186">
        <f>Conferences!AR32</f>
        <v>0</v>
      </c>
      <c r="T25" s="186">
        <f>Conferences!AS32</f>
        <v>0</v>
      </c>
      <c r="U25" s="186">
        <f>Conferences!AT32</f>
        <v>0</v>
      </c>
      <c r="V25" s="186">
        <f t="shared" si="1"/>
        <v>0</v>
      </c>
      <c r="W25" s="180"/>
      <c r="X25" s="180"/>
      <c r="Y25" s="180"/>
      <c r="Z25" s="180"/>
    </row>
    <row r="26" ht="12.75" customHeight="1">
      <c r="A26" s="180" t="str">
        <f>Conferences!AA33</f>
        <v>Budget</v>
      </c>
      <c r="B26" s="180" t="str">
        <f>Conferences!AB33</f>
        <v>7018-000000</v>
      </c>
      <c r="C26" s="180">
        <f>Conferences!AC33</f>
        <v>150</v>
      </c>
      <c r="D26" s="189" t="str">
        <f>Conferences!AD33</f>
        <v>006</v>
      </c>
      <c r="E26" s="189"/>
      <c r="F26" s="180"/>
      <c r="G26" s="180"/>
      <c r="H26" s="180">
        <f>Conferences!AG33</f>
        <v>110</v>
      </c>
      <c r="I26" s="180" t="str">
        <f>Conferences!AH33</f>
        <v>USD</v>
      </c>
      <c r="J26" s="186">
        <f>Conferences!AI33</f>
        <v>0</v>
      </c>
      <c r="K26" s="186">
        <f>Conferences!AJ33</f>
        <v>0</v>
      </c>
      <c r="L26" s="186">
        <f>Conferences!AK33</f>
        <v>0</v>
      </c>
      <c r="M26" s="186">
        <f>Conferences!AL33</f>
        <v>0</v>
      </c>
      <c r="N26" s="186">
        <f>Conferences!AM33</f>
        <v>0</v>
      </c>
      <c r="O26" s="186">
        <f>Conferences!AN33</f>
        <v>0</v>
      </c>
      <c r="P26" s="186">
        <f>Conferences!AO33</f>
        <v>0</v>
      </c>
      <c r="Q26" s="186">
        <f>Conferences!AP33</f>
        <v>0</v>
      </c>
      <c r="R26" s="186">
        <f>Conferences!AQ33</f>
        <v>0</v>
      </c>
      <c r="S26" s="186">
        <f>Conferences!AR33</f>
        <v>0</v>
      </c>
      <c r="T26" s="186">
        <f>Conferences!AS33</f>
        <v>0</v>
      </c>
      <c r="U26" s="186">
        <f>Conferences!AT33</f>
        <v>0</v>
      </c>
      <c r="V26" s="186">
        <f t="shared" si="1"/>
        <v>0</v>
      </c>
      <c r="W26" s="180"/>
      <c r="X26" s="180"/>
      <c r="Y26" s="180"/>
      <c r="Z26" s="180"/>
    </row>
    <row r="27" ht="12.75" customHeight="1">
      <c r="A27" s="180" t="str">
        <f>Conferences!AA34</f>
        <v>Budget</v>
      </c>
      <c r="B27" s="180" t="str">
        <f>Conferences!AB34</f>
        <v>7020-000000</v>
      </c>
      <c r="C27" s="180">
        <f>Conferences!AC34</f>
        <v>150</v>
      </c>
      <c r="D27" s="189" t="str">
        <f>Conferences!AD34</f>
        <v>006</v>
      </c>
      <c r="E27" s="189"/>
      <c r="F27" s="180"/>
      <c r="G27" s="180"/>
      <c r="H27" s="180">
        <f>Conferences!AG34</f>
        <v>110</v>
      </c>
      <c r="I27" s="180" t="str">
        <f>Conferences!AH34</f>
        <v>USD</v>
      </c>
      <c r="J27" s="186">
        <f>Conferences!AI34</f>
        <v>0</v>
      </c>
      <c r="K27" s="186">
        <f>Conferences!AJ34</f>
        <v>0</v>
      </c>
      <c r="L27" s="186">
        <f>Conferences!AK34</f>
        <v>0</v>
      </c>
      <c r="M27" s="186">
        <f>Conferences!AL34</f>
        <v>0</v>
      </c>
      <c r="N27" s="186">
        <f>Conferences!AM34</f>
        <v>0</v>
      </c>
      <c r="O27" s="186">
        <f>Conferences!AN34</f>
        <v>0</v>
      </c>
      <c r="P27" s="186">
        <f>Conferences!AO34</f>
        <v>0</v>
      </c>
      <c r="Q27" s="186">
        <f>Conferences!AP34</f>
        <v>0</v>
      </c>
      <c r="R27" s="186">
        <f>Conferences!AQ34</f>
        <v>0</v>
      </c>
      <c r="S27" s="186">
        <f>Conferences!AR34</f>
        <v>0</v>
      </c>
      <c r="T27" s="186">
        <f>Conferences!AS34</f>
        <v>0</v>
      </c>
      <c r="U27" s="186">
        <f>Conferences!AT34</f>
        <v>0</v>
      </c>
      <c r="V27" s="186">
        <f t="shared" si="1"/>
        <v>0</v>
      </c>
      <c r="W27" s="180"/>
      <c r="X27" s="180"/>
      <c r="Y27" s="180"/>
      <c r="Z27" s="180"/>
    </row>
    <row r="28" ht="12.75" customHeight="1">
      <c r="A28" s="180" t="str">
        <f>Conferences!AA35</f>
        <v>Budget</v>
      </c>
      <c r="B28" s="180" t="str">
        <f>Conferences!AB35</f>
        <v>7022-000000</v>
      </c>
      <c r="C28" s="180">
        <f>Conferences!AC35</f>
        <v>150</v>
      </c>
      <c r="D28" s="189" t="str">
        <f>Conferences!AD35</f>
        <v>006</v>
      </c>
      <c r="E28" s="189"/>
      <c r="F28" s="180"/>
      <c r="G28" s="180"/>
      <c r="H28" s="180">
        <f>Conferences!AG35</f>
        <v>110</v>
      </c>
      <c r="I28" s="180" t="str">
        <f>Conferences!AH35</f>
        <v>USD</v>
      </c>
      <c r="J28" s="186">
        <f>Conferences!AI35</f>
        <v>0</v>
      </c>
      <c r="K28" s="186">
        <f>Conferences!AJ35</f>
        <v>0</v>
      </c>
      <c r="L28" s="186">
        <f>Conferences!AK35</f>
        <v>0</v>
      </c>
      <c r="M28" s="186">
        <f>Conferences!AL35</f>
        <v>0</v>
      </c>
      <c r="N28" s="186">
        <f>Conferences!AM35</f>
        <v>0</v>
      </c>
      <c r="O28" s="186">
        <f>Conferences!AN35</f>
        <v>0</v>
      </c>
      <c r="P28" s="186">
        <f>Conferences!AO35</f>
        <v>0</v>
      </c>
      <c r="Q28" s="186">
        <f>Conferences!AP35</f>
        <v>0</v>
      </c>
      <c r="R28" s="186">
        <f>Conferences!AQ35</f>
        <v>0</v>
      </c>
      <c r="S28" s="186">
        <f>Conferences!AR35</f>
        <v>0</v>
      </c>
      <c r="T28" s="186">
        <f>Conferences!AS35</f>
        <v>0</v>
      </c>
      <c r="U28" s="186">
        <f>Conferences!AT35</f>
        <v>0</v>
      </c>
      <c r="V28" s="186">
        <f t="shared" si="1"/>
        <v>0</v>
      </c>
      <c r="W28" s="180"/>
      <c r="X28" s="180"/>
      <c r="Y28" s="180"/>
      <c r="Z28" s="180"/>
    </row>
    <row r="29" ht="12.75" customHeight="1">
      <c r="A29" s="180" t="str">
        <f>Conferences!AA36</f>
        <v>Budget</v>
      </c>
      <c r="B29" s="180" t="str">
        <f>Conferences!AB36</f>
        <v>7030-000000</v>
      </c>
      <c r="C29" s="180">
        <f>Conferences!AC36</f>
        <v>150</v>
      </c>
      <c r="D29" s="189" t="str">
        <f>Conferences!AD36</f>
        <v>006</v>
      </c>
      <c r="E29" s="189"/>
      <c r="F29" s="180"/>
      <c r="G29" s="180"/>
      <c r="H29" s="180">
        <f>Conferences!AG36</f>
        <v>110</v>
      </c>
      <c r="I29" s="180" t="str">
        <f>Conferences!AH36</f>
        <v>USD</v>
      </c>
      <c r="J29" s="186">
        <f>Conferences!AI36</f>
        <v>0</v>
      </c>
      <c r="K29" s="186">
        <f>Conferences!AJ36</f>
        <v>0</v>
      </c>
      <c r="L29" s="186">
        <f>Conferences!AK36</f>
        <v>0</v>
      </c>
      <c r="M29" s="186">
        <f>Conferences!AL36</f>
        <v>0</v>
      </c>
      <c r="N29" s="186">
        <f>Conferences!AM36</f>
        <v>0</v>
      </c>
      <c r="O29" s="186">
        <f>Conferences!AN36</f>
        <v>0</v>
      </c>
      <c r="P29" s="186">
        <f>Conferences!AO36</f>
        <v>0</v>
      </c>
      <c r="Q29" s="186">
        <f>Conferences!AP36</f>
        <v>0</v>
      </c>
      <c r="R29" s="186">
        <f>Conferences!AQ36</f>
        <v>0</v>
      </c>
      <c r="S29" s="186">
        <f>Conferences!AR36</f>
        <v>0</v>
      </c>
      <c r="T29" s="186">
        <f>Conferences!AS36</f>
        <v>0</v>
      </c>
      <c r="U29" s="186">
        <f>Conferences!AT36</f>
        <v>0</v>
      </c>
      <c r="V29" s="186">
        <f t="shared" si="1"/>
        <v>0</v>
      </c>
      <c r="W29" s="180"/>
      <c r="X29" s="180"/>
      <c r="Y29" s="180"/>
      <c r="Z29" s="180"/>
    </row>
    <row r="30" ht="12.75" customHeight="1">
      <c r="A30" s="180" t="str">
        <f>Conferences!AA37</f>
        <v>Budget</v>
      </c>
      <c r="B30" s="180" t="str">
        <f>Conferences!AB37</f>
        <v>7042-000000</v>
      </c>
      <c r="C30" s="180">
        <f>Conferences!AC37</f>
        <v>150</v>
      </c>
      <c r="D30" s="189" t="str">
        <f>Conferences!AD37</f>
        <v>006</v>
      </c>
      <c r="E30" s="189"/>
      <c r="F30" s="180"/>
      <c r="G30" s="180"/>
      <c r="H30" s="180">
        <f>Conferences!AG37</f>
        <v>110</v>
      </c>
      <c r="I30" s="180" t="str">
        <f>Conferences!AH37</f>
        <v>USD</v>
      </c>
      <c r="J30" s="186">
        <f>Conferences!AI37</f>
        <v>0</v>
      </c>
      <c r="K30" s="186">
        <f>Conferences!AJ37</f>
        <v>0</v>
      </c>
      <c r="L30" s="186">
        <f>Conferences!AK37</f>
        <v>0</v>
      </c>
      <c r="M30" s="186">
        <f>Conferences!AL37</f>
        <v>0</v>
      </c>
      <c r="N30" s="186">
        <f>Conferences!AM37</f>
        <v>0</v>
      </c>
      <c r="O30" s="186">
        <f>Conferences!AN37</f>
        <v>0</v>
      </c>
      <c r="P30" s="186">
        <f>Conferences!AO37</f>
        <v>0</v>
      </c>
      <c r="Q30" s="186">
        <f>Conferences!AP37</f>
        <v>0</v>
      </c>
      <c r="R30" s="186">
        <f>Conferences!AQ37</f>
        <v>0</v>
      </c>
      <c r="S30" s="186">
        <f>Conferences!AR37</f>
        <v>0</v>
      </c>
      <c r="T30" s="186">
        <f>Conferences!AS37</f>
        <v>0</v>
      </c>
      <c r="U30" s="186">
        <f>Conferences!AT37</f>
        <v>0</v>
      </c>
      <c r="V30" s="186">
        <f t="shared" si="1"/>
        <v>0</v>
      </c>
      <c r="W30" s="180"/>
      <c r="X30" s="180"/>
      <c r="Y30" s="180"/>
      <c r="Z30" s="180"/>
    </row>
    <row r="31" ht="12.75" customHeight="1">
      <c r="A31" s="180" t="str">
        <f>Conferences!AA38</f>
        <v>Budget</v>
      </c>
      <c r="B31" s="180" t="str">
        <f>Conferences!AB38</f>
        <v>7048-000000</v>
      </c>
      <c r="C31" s="180">
        <f>Conferences!AC38</f>
        <v>150</v>
      </c>
      <c r="D31" s="189" t="str">
        <f>Conferences!AD38</f>
        <v>006</v>
      </c>
      <c r="E31" s="189"/>
      <c r="F31" s="180"/>
      <c r="G31" s="180"/>
      <c r="H31" s="180">
        <f>Conferences!AG38</f>
        <v>110</v>
      </c>
      <c r="I31" s="180" t="str">
        <f>Conferences!AH38</f>
        <v>USD</v>
      </c>
      <c r="J31" s="186">
        <f>Conferences!AI38</f>
        <v>0</v>
      </c>
      <c r="K31" s="186">
        <f>Conferences!AJ38</f>
        <v>0</v>
      </c>
      <c r="L31" s="186">
        <f>Conferences!AK38</f>
        <v>0</v>
      </c>
      <c r="M31" s="186">
        <f>Conferences!AL38</f>
        <v>0</v>
      </c>
      <c r="N31" s="186">
        <f>Conferences!AM38</f>
        <v>0</v>
      </c>
      <c r="O31" s="186">
        <f>Conferences!AN38</f>
        <v>0</v>
      </c>
      <c r="P31" s="186">
        <f>Conferences!AO38</f>
        <v>0</v>
      </c>
      <c r="Q31" s="186">
        <f>Conferences!AP38</f>
        <v>0</v>
      </c>
      <c r="R31" s="186">
        <f>Conferences!AQ38</f>
        <v>0</v>
      </c>
      <c r="S31" s="186">
        <f>Conferences!AR38</f>
        <v>0</v>
      </c>
      <c r="T31" s="186">
        <f>Conferences!AS38</f>
        <v>0</v>
      </c>
      <c r="U31" s="186">
        <f>Conferences!AT38</f>
        <v>0</v>
      </c>
      <c r="V31" s="186">
        <f t="shared" si="1"/>
        <v>0</v>
      </c>
      <c r="W31" s="180"/>
      <c r="X31" s="180"/>
      <c r="Y31" s="180"/>
      <c r="Z31" s="180"/>
    </row>
    <row r="32" ht="12.75" customHeight="1">
      <c r="A32" s="180" t="str">
        <f>Conferences!AA39</f>
        <v>Budget</v>
      </c>
      <c r="B32" s="180" t="str">
        <f>Conferences!AB39</f>
        <v>7070-000000</v>
      </c>
      <c r="C32" s="180">
        <f>Conferences!AC39</f>
        <v>150</v>
      </c>
      <c r="D32" s="189" t="str">
        <f>Conferences!AD39</f>
        <v>006</v>
      </c>
      <c r="E32" s="189"/>
      <c r="F32" s="180"/>
      <c r="G32" s="180"/>
      <c r="H32" s="180">
        <f>Conferences!AG39</f>
        <v>110</v>
      </c>
      <c r="I32" s="180" t="str">
        <f>Conferences!AH39</f>
        <v>USD</v>
      </c>
      <c r="J32" s="186">
        <f>Conferences!AI39</f>
        <v>0</v>
      </c>
      <c r="K32" s="186">
        <f>Conferences!AJ39</f>
        <v>0</v>
      </c>
      <c r="L32" s="186">
        <f>Conferences!AK39</f>
        <v>0</v>
      </c>
      <c r="M32" s="186">
        <f>Conferences!AL39</f>
        <v>0</v>
      </c>
      <c r="N32" s="186">
        <f>Conferences!AM39</f>
        <v>0</v>
      </c>
      <c r="O32" s="186">
        <f>Conferences!AN39</f>
        <v>0</v>
      </c>
      <c r="P32" s="186">
        <f>Conferences!AO39</f>
        <v>0</v>
      </c>
      <c r="Q32" s="186">
        <f>Conferences!AP39</f>
        <v>0</v>
      </c>
      <c r="R32" s="186">
        <f>Conferences!AQ39</f>
        <v>0</v>
      </c>
      <c r="S32" s="186">
        <f>Conferences!AR39</f>
        <v>0</v>
      </c>
      <c r="T32" s="186">
        <f>Conferences!AS39</f>
        <v>0</v>
      </c>
      <c r="U32" s="186">
        <f>Conferences!AT39</f>
        <v>0</v>
      </c>
      <c r="V32" s="186">
        <f t="shared" si="1"/>
        <v>0</v>
      </c>
      <c r="W32" s="180"/>
      <c r="X32" s="180"/>
      <c r="Y32" s="180"/>
      <c r="Z32" s="180"/>
    </row>
    <row r="33" ht="12.75" customHeight="1">
      <c r="A33" s="180" t="str">
        <f>Conferences!AA40</f>
        <v>Budget</v>
      </c>
      <c r="B33" s="180" t="str">
        <f>Conferences!AB40</f>
        <v>7072-000000</v>
      </c>
      <c r="C33" s="180">
        <f>Conferences!AC40</f>
        <v>150</v>
      </c>
      <c r="D33" s="189" t="str">
        <f>Conferences!AD40</f>
        <v>006</v>
      </c>
      <c r="E33" s="189"/>
      <c r="F33" s="180"/>
      <c r="G33" s="180"/>
      <c r="H33" s="180">
        <f>Conferences!AG40</f>
        <v>110</v>
      </c>
      <c r="I33" s="180" t="str">
        <f>Conferences!AH40</f>
        <v>USD</v>
      </c>
      <c r="J33" s="186">
        <f>Conferences!AI40</f>
        <v>0</v>
      </c>
      <c r="K33" s="186">
        <f>Conferences!AJ40</f>
        <v>0</v>
      </c>
      <c r="L33" s="186">
        <f>Conferences!AK40</f>
        <v>0</v>
      </c>
      <c r="M33" s="186">
        <f>Conferences!AL40</f>
        <v>0</v>
      </c>
      <c r="N33" s="186">
        <f>Conferences!AM40</f>
        <v>0</v>
      </c>
      <c r="O33" s="186">
        <f>Conferences!AN40</f>
        <v>0</v>
      </c>
      <c r="P33" s="186">
        <f>Conferences!AO40</f>
        <v>0</v>
      </c>
      <c r="Q33" s="186">
        <f>Conferences!AP40</f>
        <v>0</v>
      </c>
      <c r="R33" s="186">
        <f>Conferences!AQ40</f>
        <v>0</v>
      </c>
      <c r="S33" s="186">
        <f>Conferences!AR40</f>
        <v>0</v>
      </c>
      <c r="T33" s="186">
        <f>Conferences!AS40</f>
        <v>0</v>
      </c>
      <c r="U33" s="186">
        <f>Conferences!AT40</f>
        <v>0</v>
      </c>
      <c r="V33" s="186">
        <f t="shared" si="1"/>
        <v>0</v>
      </c>
      <c r="W33" s="180"/>
      <c r="X33" s="180"/>
      <c r="Y33" s="180"/>
      <c r="Z33" s="180"/>
    </row>
    <row r="34" ht="12.75" customHeight="1">
      <c r="A34" s="180" t="str">
        <f>Conferences!AA41</f>
        <v>Budget</v>
      </c>
      <c r="B34" s="180" t="str">
        <f>Conferences!AB41</f>
        <v>7078-000000</v>
      </c>
      <c r="C34" s="180">
        <f>Conferences!AC41</f>
        <v>150</v>
      </c>
      <c r="D34" s="189" t="str">
        <f>Conferences!AD41</f>
        <v>006</v>
      </c>
      <c r="E34" s="189"/>
      <c r="F34" s="180"/>
      <c r="G34" s="180"/>
      <c r="H34" s="180">
        <f>Conferences!AG41</f>
        <v>110</v>
      </c>
      <c r="I34" s="180" t="str">
        <f>Conferences!AH41</f>
        <v>USD</v>
      </c>
      <c r="J34" s="186">
        <f>Conferences!AI41</f>
        <v>0</v>
      </c>
      <c r="K34" s="186">
        <f>Conferences!AJ41</f>
        <v>0</v>
      </c>
      <c r="L34" s="186">
        <f>Conferences!AK41</f>
        <v>0</v>
      </c>
      <c r="M34" s="186">
        <f>Conferences!AL41</f>
        <v>0</v>
      </c>
      <c r="N34" s="186">
        <f>Conferences!AM41</f>
        <v>0</v>
      </c>
      <c r="O34" s="186">
        <f>Conferences!AN41</f>
        <v>0</v>
      </c>
      <c r="P34" s="186">
        <f>Conferences!AO41</f>
        <v>0</v>
      </c>
      <c r="Q34" s="186">
        <f>Conferences!AP41</f>
        <v>0</v>
      </c>
      <c r="R34" s="186">
        <f>Conferences!AQ41</f>
        <v>0</v>
      </c>
      <c r="S34" s="186">
        <f>Conferences!AR41</f>
        <v>0</v>
      </c>
      <c r="T34" s="186">
        <f>Conferences!AS41</f>
        <v>0</v>
      </c>
      <c r="U34" s="186">
        <f>Conferences!AT41</f>
        <v>0</v>
      </c>
      <c r="V34" s="186">
        <f t="shared" si="1"/>
        <v>0</v>
      </c>
      <c r="W34" s="180"/>
      <c r="X34" s="180"/>
      <c r="Y34" s="180"/>
      <c r="Z34" s="180"/>
    </row>
    <row r="35" ht="12.75" customHeight="1">
      <c r="A35" s="180" t="str">
        <f>Conferences!AA42</f>
        <v>Budget</v>
      </c>
      <c r="B35" s="180" t="str">
        <f>Conferences!AB42</f>
        <v>7080-000000</v>
      </c>
      <c r="C35" s="180">
        <f>Conferences!AC42</f>
        <v>150</v>
      </c>
      <c r="D35" s="189" t="str">
        <f>Conferences!AD42</f>
        <v>006</v>
      </c>
      <c r="E35" s="189"/>
      <c r="F35" s="180"/>
      <c r="G35" s="180"/>
      <c r="H35" s="180">
        <f>Conferences!AG42</f>
        <v>110</v>
      </c>
      <c r="I35" s="180" t="str">
        <f>Conferences!AH42</f>
        <v>USD</v>
      </c>
      <c r="J35" s="186">
        <f>Conferences!AI42</f>
        <v>0</v>
      </c>
      <c r="K35" s="186">
        <f>Conferences!AJ42</f>
        <v>0</v>
      </c>
      <c r="L35" s="186">
        <f>Conferences!AK42</f>
        <v>0</v>
      </c>
      <c r="M35" s="186">
        <f>Conferences!AL42</f>
        <v>0</v>
      </c>
      <c r="N35" s="186">
        <f>Conferences!AM42</f>
        <v>0</v>
      </c>
      <c r="O35" s="186">
        <f>Conferences!AN42</f>
        <v>0</v>
      </c>
      <c r="P35" s="186">
        <f>Conferences!AO42</f>
        <v>0</v>
      </c>
      <c r="Q35" s="186">
        <f>Conferences!AP42</f>
        <v>0</v>
      </c>
      <c r="R35" s="186">
        <f>Conferences!AQ42</f>
        <v>0</v>
      </c>
      <c r="S35" s="186">
        <f>Conferences!AR42</f>
        <v>0</v>
      </c>
      <c r="T35" s="186">
        <f>Conferences!AS42</f>
        <v>0</v>
      </c>
      <c r="U35" s="186">
        <f>Conferences!AT42</f>
        <v>0</v>
      </c>
      <c r="V35" s="186">
        <f t="shared" si="1"/>
        <v>0</v>
      </c>
      <c r="W35" s="180"/>
      <c r="X35" s="180"/>
      <c r="Y35" s="180"/>
      <c r="Z35" s="180"/>
    </row>
    <row r="36" ht="12.75" customHeight="1">
      <c r="A36" s="180" t="str">
        <f>Conferences!AA43</f>
        <v>Budget</v>
      </c>
      <c r="B36" s="180" t="str">
        <f>Conferences!AB43</f>
        <v>7086-000000</v>
      </c>
      <c r="C36" s="180">
        <f>Conferences!AC43</f>
        <v>150</v>
      </c>
      <c r="D36" s="189" t="str">
        <f>Conferences!AD43</f>
        <v>006</v>
      </c>
      <c r="E36" s="189"/>
      <c r="F36" s="180"/>
      <c r="G36" s="180"/>
      <c r="H36" s="180">
        <f>Conferences!AG43</f>
        <v>110</v>
      </c>
      <c r="I36" s="180" t="str">
        <f>Conferences!AH43</f>
        <v>USD</v>
      </c>
      <c r="J36" s="186">
        <f>Conferences!AI43</f>
        <v>0</v>
      </c>
      <c r="K36" s="186">
        <f>Conferences!AJ43</f>
        <v>0</v>
      </c>
      <c r="L36" s="186">
        <f>Conferences!AK43</f>
        <v>0</v>
      </c>
      <c r="M36" s="186">
        <f>Conferences!AL43</f>
        <v>0</v>
      </c>
      <c r="N36" s="186">
        <f>Conferences!AM43</f>
        <v>0</v>
      </c>
      <c r="O36" s="186">
        <f>Conferences!AN43</f>
        <v>0</v>
      </c>
      <c r="P36" s="186">
        <f>Conferences!AO43</f>
        <v>0</v>
      </c>
      <c r="Q36" s="186">
        <f>Conferences!AP43</f>
        <v>0</v>
      </c>
      <c r="R36" s="186">
        <f>Conferences!AQ43</f>
        <v>0</v>
      </c>
      <c r="S36" s="186">
        <f>Conferences!AR43</f>
        <v>0</v>
      </c>
      <c r="T36" s="186">
        <f>Conferences!AS43</f>
        <v>0</v>
      </c>
      <c r="U36" s="186">
        <f>Conferences!AT43</f>
        <v>0</v>
      </c>
      <c r="V36" s="186">
        <f t="shared" si="1"/>
        <v>0</v>
      </c>
      <c r="W36" s="180"/>
      <c r="X36" s="180"/>
      <c r="Y36" s="180"/>
      <c r="Z36" s="180"/>
    </row>
    <row r="37" ht="12.75" customHeight="1">
      <c r="A37" s="180" t="str">
        <f>Conferences!AA44</f>
        <v>Budget</v>
      </c>
      <c r="B37" s="180" t="str">
        <f>Conferences!AB44</f>
        <v>7090-000000</v>
      </c>
      <c r="C37" s="180">
        <f>Conferences!AC44</f>
        <v>150</v>
      </c>
      <c r="D37" s="189" t="str">
        <f>Conferences!AD44</f>
        <v>006</v>
      </c>
      <c r="E37" s="189"/>
      <c r="F37" s="180"/>
      <c r="G37" s="180"/>
      <c r="H37" s="180">
        <f>Conferences!AG44</f>
        <v>110</v>
      </c>
      <c r="I37" s="180" t="str">
        <f>Conferences!AH44</f>
        <v>USD</v>
      </c>
      <c r="J37" s="186">
        <f>Conferences!AI44</f>
        <v>0</v>
      </c>
      <c r="K37" s="186">
        <f>Conferences!AJ44</f>
        <v>0</v>
      </c>
      <c r="L37" s="186">
        <f>Conferences!AK44</f>
        <v>0</v>
      </c>
      <c r="M37" s="186">
        <f>Conferences!AL44</f>
        <v>0</v>
      </c>
      <c r="N37" s="186">
        <f>Conferences!AM44</f>
        <v>0</v>
      </c>
      <c r="O37" s="186">
        <f>Conferences!AN44</f>
        <v>0</v>
      </c>
      <c r="P37" s="186">
        <f>Conferences!AO44</f>
        <v>0</v>
      </c>
      <c r="Q37" s="186">
        <f>Conferences!AP44</f>
        <v>0</v>
      </c>
      <c r="R37" s="186">
        <f>Conferences!AQ44</f>
        <v>0</v>
      </c>
      <c r="S37" s="186">
        <f>Conferences!AR44</f>
        <v>0</v>
      </c>
      <c r="T37" s="186">
        <f>Conferences!AS44</f>
        <v>0</v>
      </c>
      <c r="U37" s="186">
        <f>Conferences!AT44</f>
        <v>0</v>
      </c>
      <c r="V37" s="186">
        <f t="shared" si="1"/>
        <v>0</v>
      </c>
      <c r="W37" s="180"/>
      <c r="X37" s="180"/>
      <c r="Y37" s="180"/>
      <c r="Z37" s="180"/>
    </row>
    <row r="38" ht="12.75" customHeight="1">
      <c r="A38" s="180" t="str">
        <f>Conferences!AA45</f>
        <v>Budget</v>
      </c>
      <c r="B38" s="180" t="str">
        <f>Conferences!AB45</f>
        <v/>
      </c>
      <c r="C38" s="180">
        <f>Conferences!AC45</f>
        <v>150</v>
      </c>
      <c r="D38" s="189" t="str">
        <f>Conferences!AD45</f>
        <v>006</v>
      </c>
      <c r="E38" s="189"/>
      <c r="F38" s="180"/>
      <c r="G38" s="180"/>
      <c r="H38" s="180">
        <f>Conferences!AG45</f>
        <v>110</v>
      </c>
      <c r="I38" s="180" t="str">
        <f>Conferences!AH45</f>
        <v>USD</v>
      </c>
      <c r="J38" s="186">
        <f>Conferences!AI45</f>
        <v>0</v>
      </c>
      <c r="K38" s="186">
        <f>Conferences!AJ45</f>
        <v>0</v>
      </c>
      <c r="L38" s="186">
        <f>Conferences!AK45</f>
        <v>0</v>
      </c>
      <c r="M38" s="186">
        <f>Conferences!AL45</f>
        <v>0</v>
      </c>
      <c r="N38" s="186">
        <f>Conferences!AM45</f>
        <v>0</v>
      </c>
      <c r="O38" s="186">
        <f>Conferences!AN45</f>
        <v>0</v>
      </c>
      <c r="P38" s="186">
        <f>Conferences!AO45</f>
        <v>0</v>
      </c>
      <c r="Q38" s="186">
        <f>Conferences!AP45</f>
        <v>0</v>
      </c>
      <c r="R38" s="186">
        <f>Conferences!AQ45</f>
        <v>0</v>
      </c>
      <c r="S38" s="186">
        <f>Conferences!AR45</f>
        <v>0</v>
      </c>
      <c r="T38" s="186">
        <f>Conferences!AS45</f>
        <v>0</v>
      </c>
      <c r="U38" s="186">
        <f>Conferences!AT45</f>
        <v>0</v>
      </c>
      <c r="V38" s="186">
        <f t="shared" si="1"/>
        <v>0</v>
      </c>
      <c r="W38" s="180"/>
      <c r="X38" s="180"/>
      <c r="Y38" s="180"/>
      <c r="Z38" s="180"/>
    </row>
    <row r="39" ht="12.75" customHeight="1">
      <c r="A39" s="180" t="str">
        <f>Conferences!AA46</f>
        <v>Budget</v>
      </c>
      <c r="B39" s="180" t="str">
        <f>Conferences!AB46</f>
        <v/>
      </c>
      <c r="C39" s="180">
        <f>Conferences!AC46</f>
        <v>150</v>
      </c>
      <c r="D39" s="189" t="str">
        <f>Conferences!AD46</f>
        <v>006</v>
      </c>
      <c r="E39" s="189"/>
      <c r="F39" s="180"/>
      <c r="G39" s="180"/>
      <c r="H39" s="180">
        <f>Conferences!AG46</f>
        <v>110</v>
      </c>
      <c r="I39" s="180" t="str">
        <f>Conferences!AH46</f>
        <v>USD</v>
      </c>
      <c r="J39" s="186">
        <f>Conferences!AI46</f>
        <v>0</v>
      </c>
      <c r="K39" s="186">
        <f>Conferences!AJ46</f>
        <v>0</v>
      </c>
      <c r="L39" s="186">
        <f>Conferences!AK46</f>
        <v>0</v>
      </c>
      <c r="M39" s="186">
        <f>Conferences!AL46</f>
        <v>0</v>
      </c>
      <c r="N39" s="186">
        <f>Conferences!AM46</f>
        <v>0</v>
      </c>
      <c r="O39" s="186">
        <f>Conferences!AN46</f>
        <v>0</v>
      </c>
      <c r="P39" s="186">
        <f>Conferences!AO46</f>
        <v>0</v>
      </c>
      <c r="Q39" s="186">
        <f>Conferences!AP46</f>
        <v>0</v>
      </c>
      <c r="R39" s="186">
        <f>Conferences!AQ46</f>
        <v>0</v>
      </c>
      <c r="S39" s="186">
        <f>Conferences!AR46</f>
        <v>0</v>
      </c>
      <c r="T39" s="186">
        <f>Conferences!AS46</f>
        <v>0</v>
      </c>
      <c r="U39" s="186">
        <f>Conferences!AT46</f>
        <v>0</v>
      </c>
      <c r="V39" s="186">
        <f t="shared" si="1"/>
        <v>0</v>
      </c>
      <c r="W39" s="180"/>
      <c r="X39" s="180"/>
      <c r="Y39" s="180"/>
      <c r="Z39" s="180"/>
    </row>
    <row r="40" ht="12.75" customHeight="1">
      <c r="A40" s="180" t="str">
        <f>Conferences!AA47</f>
        <v>Budget</v>
      </c>
      <c r="B40" s="180" t="str">
        <f>Conferences!AB47</f>
        <v/>
      </c>
      <c r="C40" s="180">
        <f>Conferences!AC47</f>
        <v>150</v>
      </c>
      <c r="D40" s="189" t="str">
        <f>Conferences!AD47</f>
        <v>006</v>
      </c>
      <c r="E40" s="189"/>
      <c r="F40" s="180"/>
      <c r="G40" s="180"/>
      <c r="H40" s="180">
        <f>Conferences!AG47</f>
        <v>110</v>
      </c>
      <c r="I40" s="180" t="str">
        <f>Conferences!AH47</f>
        <v>USD</v>
      </c>
      <c r="J40" s="186">
        <f>Conferences!AI47</f>
        <v>0</v>
      </c>
      <c r="K40" s="186">
        <f>Conferences!AJ47</f>
        <v>0</v>
      </c>
      <c r="L40" s="186">
        <f>Conferences!AK47</f>
        <v>0</v>
      </c>
      <c r="M40" s="186">
        <f>Conferences!AL47</f>
        <v>0</v>
      </c>
      <c r="N40" s="186">
        <f>Conferences!AM47</f>
        <v>0</v>
      </c>
      <c r="O40" s="186">
        <f>Conferences!AN47</f>
        <v>0</v>
      </c>
      <c r="P40" s="186">
        <f>Conferences!AO47</f>
        <v>0</v>
      </c>
      <c r="Q40" s="186">
        <f>Conferences!AP47</f>
        <v>0</v>
      </c>
      <c r="R40" s="186">
        <f>Conferences!AQ47</f>
        <v>0</v>
      </c>
      <c r="S40" s="186">
        <f>Conferences!AR47</f>
        <v>0</v>
      </c>
      <c r="T40" s="186">
        <f>Conferences!AS47</f>
        <v>0</v>
      </c>
      <c r="U40" s="186">
        <f>Conferences!AT47</f>
        <v>0</v>
      </c>
      <c r="V40" s="186">
        <f t="shared" si="1"/>
        <v>0</v>
      </c>
      <c r="W40" s="180"/>
      <c r="X40" s="180"/>
      <c r="Y40" s="180"/>
      <c r="Z40" s="180"/>
    </row>
    <row r="41" ht="12.75" customHeight="1">
      <c r="A41" s="180" t="str">
        <f>Fundraising!AA9</f>
        <v>Budget</v>
      </c>
      <c r="B41" s="180" t="str">
        <f>Fundraising!AB9</f>
        <v>6025-000000</v>
      </c>
      <c r="C41" s="180">
        <f>Fundraising!AC9</f>
        <v>200</v>
      </c>
      <c r="D41" s="189" t="str">
        <f>Fundraising!AD9</f>
        <v>006</v>
      </c>
      <c r="E41" s="189"/>
      <c r="F41" s="180"/>
      <c r="G41" s="180"/>
      <c r="H41" s="180">
        <f>Fundraising!AG9</f>
        <v>110</v>
      </c>
      <c r="I41" s="180" t="str">
        <f>Fundraising!AH9</f>
        <v>USD</v>
      </c>
      <c r="J41" s="186">
        <f>Fundraising!AI9</f>
        <v>0</v>
      </c>
      <c r="K41" s="186">
        <f>Fundraising!AJ9</f>
        <v>0</v>
      </c>
      <c r="L41" s="186">
        <f>Fundraising!AK9</f>
        <v>0</v>
      </c>
      <c r="M41" s="186">
        <f>Fundraising!AL9</f>
        <v>0</v>
      </c>
      <c r="N41" s="186">
        <f>Fundraising!AM9</f>
        <v>0</v>
      </c>
      <c r="O41" s="186">
        <f>Fundraising!AN9</f>
        <v>0</v>
      </c>
      <c r="P41" s="186">
        <f>Fundraising!AO9</f>
        <v>0</v>
      </c>
      <c r="Q41" s="186">
        <f>Fundraising!AP9</f>
        <v>0</v>
      </c>
      <c r="R41" s="186">
        <f>Fundraising!AQ9</f>
        <v>0</v>
      </c>
      <c r="S41" s="186">
        <f>Fundraising!AR9</f>
        <v>0</v>
      </c>
      <c r="T41" s="186">
        <f>Fundraising!AS9</f>
        <v>0</v>
      </c>
      <c r="U41" s="186">
        <f>Fundraising!AT9</f>
        <v>0</v>
      </c>
      <c r="V41" s="186">
        <f t="shared" si="1"/>
        <v>0</v>
      </c>
      <c r="W41" s="180"/>
      <c r="X41" s="180"/>
      <c r="Y41" s="180"/>
      <c r="Z41" s="180"/>
    </row>
    <row r="42" ht="12.75" customHeight="1">
      <c r="A42" s="180" t="str">
        <f>Fundraising!AA10</f>
        <v>Budget</v>
      </c>
      <c r="B42" s="180" t="str">
        <f>Fundraising!AB10</f>
        <v>6010-000000</v>
      </c>
      <c r="C42" s="180">
        <f>Fundraising!AC10</f>
        <v>200</v>
      </c>
      <c r="D42" s="189" t="str">
        <f>Fundraising!AD10</f>
        <v>006</v>
      </c>
      <c r="E42" s="189" t="str">
        <f>Fundraising!AE10</f>
        <v>D100</v>
      </c>
      <c r="F42" s="180"/>
      <c r="G42" s="180"/>
      <c r="H42" s="180">
        <f>Fundraising!AG10</f>
        <v>110</v>
      </c>
      <c r="I42" s="180" t="str">
        <f>Fundraising!AH10</f>
        <v>USD</v>
      </c>
      <c r="J42" s="186">
        <f>Fundraising!AI10</f>
        <v>0</v>
      </c>
      <c r="K42" s="186">
        <f>Fundraising!AJ10</f>
        <v>0</v>
      </c>
      <c r="L42" s="186">
        <f>Fundraising!AK10</f>
        <v>0</v>
      </c>
      <c r="M42" s="186">
        <f>Fundraising!AL10</f>
        <v>0</v>
      </c>
      <c r="N42" s="186">
        <f>Fundraising!AM10</f>
        <v>0</v>
      </c>
      <c r="O42" s="186">
        <f>Fundraising!AN10</f>
        <v>0</v>
      </c>
      <c r="P42" s="186">
        <f>Fundraising!AO10</f>
        <v>0</v>
      </c>
      <c r="Q42" s="186">
        <f>Fundraising!AP10</f>
        <v>0</v>
      </c>
      <c r="R42" s="186">
        <f>Fundraising!AQ10</f>
        <v>0</v>
      </c>
      <c r="S42" s="186">
        <f>Fundraising!AR10</f>
        <v>0</v>
      </c>
      <c r="T42" s="186">
        <f>Fundraising!AS10</f>
        <v>0</v>
      </c>
      <c r="U42" s="186">
        <f>Fundraising!AT10</f>
        <v>0</v>
      </c>
      <c r="V42" s="186">
        <f t="shared" si="1"/>
        <v>0</v>
      </c>
      <c r="W42" s="180"/>
      <c r="X42" s="180"/>
      <c r="Y42" s="180"/>
      <c r="Z42" s="180"/>
    </row>
    <row r="43" ht="12.75" customHeight="1">
      <c r="A43" s="180" t="str">
        <f>Fundraising!AA11</f>
        <v>Budget</v>
      </c>
      <c r="B43" s="180" t="str">
        <f>Fundraising!AB11</f>
        <v>6010-000000</v>
      </c>
      <c r="C43" s="180">
        <f>Fundraising!AC11</f>
        <v>200</v>
      </c>
      <c r="D43" s="189" t="str">
        <f>Fundraising!AD11</f>
        <v>006</v>
      </c>
      <c r="E43" s="189" t="str">
        <f>Fundraising!AE11</f>
        <v>D200</v>
      </c>
      <c r="F43" s="180"/>
      <c r="G43" s="180"/>
      <c r="H43" s="180">
        <f>Fundraising!AG11</f>
        <v>110</v>
      </c>
      <c r="I43" s="180" t="str">
        <f>Fundraising!AH11</f>
        <v>USD</v>
      </c>
      <c r="J43" s="186">
        <f>Fundraising!AI11</f>
        <v>0</v>
      </c>
      <c r="K43" s="186">
        <f>Fundraising!AJ11</f>
        <v>0</v>
      </c>
      <c r="L43" s="186">
        <f>Fundraising!AK11</f>
        <v>0</v>
      </c>
      <c r="M43" s="186">
        <f>Fundraising!AL11</f>
        <v>0</v>
      </c>
      <c r="N43" s="186">
        <f>Fundraising!AM11</f>
        <v>0</v>
      </c>
      <c r="O43" s="186">
        <f>Fundraising!AN11</f>
        <v>0</v>
      </c>
      <c r="P43" s="186">
        <f>Fundraising!AO11</f>
        <v>0</v>
      </c>
      <c r="Q43" s="186">
        <f>Fundraising!AP11</f>
        <v>0</v>
      </c>
      <c r="R43" s="186">
        <f>Fundraising!AQ11</f>
        <v>0</v>
      </c>
      <c r="S43" s="186">
        <f>Fundraising!AR11</f>
        <v>0</v>
      </c>
      <c r="T43" s="186">
        <f>Fundraising!AS11</f>
        <v>0</v>
      </c>
      <c r="U43" s="186">
        <f>Fundraising!AT11</f>
        <v>0</v>
      </c>
      <c r="V43" s="186">
        <f t="shared" si="1"/>
        <v>0</v>
      </c>
      <c r="W43" s="180"/>
      <c r="X43" s="180"/>
      <c r="Y43" s="180"/>
      <c r="Z43" s="180"/>
    </row>
    <row r="44" ht="12.75" customHeight="1">
      <c r="A44" s="180" t="str">
        <f>Fundraising!AA12</f>
        <v>Budget</v>
      </c>
      <c r="B44" s="180" t="str">
        <f>Fundraising!AB12</f>
        <v>6010-000000</v>
      </c>
      <c r="C44" s="180">
        <f>Fundraising!AC12</f>
        <v>200</v>
      </c>
      <c r="D44" s="189" t="str">
        <f>Fundraising!AD12</f>
        <v>006</v>
      </c>
      <c r="E44" s="189" t="str">
        <f>Fundraising!AE12</f>
        <v>D300</v>
      </c>
      <c r="F44" s="180"/>
      <c r="G44" s="180"/>
      <c r="H44" s="180">
        <f>Fundraising!AG12</f>
        <v>110</v>
      </c>
      <c r="I44" s="180" t="str">
        <f>Fundraising!AH12</f>
        <v>USD</v>
      </c>
      <c r="J44" s="186">
        <f>Fundraising!AI12</f>
        <v>0</v>
      </c>
      <c r="K44" s="186">
        <f>Fundraising!AJ12</f>
        <v>0</v>
      </c>
      <c r="L44" s="186">
        <f>Fundraising!AK12</f>
        <v>350</v>
      </c>
      <c r="M44" s="186">
        <f>Fundraising!AL12</f>
        <v>0</v>
      </c>
      <c r="N44" s="186">
        <f>Fundraising!AM12</f>
        <v>0</v>
      </c>
      <c r="O44" s="186">
        <f>Fundraising!AN12</f>
        <v>0</v>
      </c>
      <c r="P44" s="186">
        <f>Fundraising!AO12</f>
        <v>0</v>
      </c>
      <c r="Q44" s="186">
        <f>Fundraising!AP12</f>
        <v>0</v>
      </c>
      <c r="R44" s="186">
        <f>Fundraising!AQ12</f>
        <v>0</v>
      </c>
      <c r="S44" s="186">
        <f>Fundraising!AR12</f>
        <v>0</v>
      </c>
      <c r="T44" s="186">
        <f>Fundraising!AS12</f>
        <v>0</v>
      </c>
      <c r="U44" s="186">
        <f>Fundraising!AT12</f>
        <v>0</v>
      </c>
      <c r="V44" s="186">
        <f t="shared" si="1"/>
        <v>350</v>
      </c>
      <c r="W44" s="180"/>
      <c r="X44" s="180"/>
      <c r="Y44" s="180"/>
      <c r="Z44" s="180"/>
    </row>
    <row r="45" ht="12.75" customHeight="1">
      <c r="A45" s="180" t="str">
        <f>Fundraising!AA13</f>
        <v>Budget</v>
      </c>
      <c r="B45" s="180" t="str">
        <f>Fundraising!AB13</f>
        <v>6050-000000</v>
      </c>
      <c r="C45" s="180">
        <f>Fundraising!AC13</f>
        <v>200</v>
      </c>
      <c r="D45" s="189" t="str">
        <f>Fundraising!AD13</f>
        <v>006</v>
      </c>
      <c r="E45" s="189"/>
      <c r="F45" s="180"/>
      <c r="G45" s="180"/>
      <c r="H45" s="180">
        <f>Fundraising!AG13</f>
        <v>110</v>
      </c>
      <c r="I45" s="180" t="str">
        <f>Fundraising!AH13</f>
        <v>USD</v>
      </c>
      <c r="J45" s="186">
        <f>Fundraising!AI13</f>
        <v>0</v>
      </c>
      <c r="K45" s="186">
        <f>Fundraising!AJ13</f>
        <v>0</v>
      </c>
      <c r="L45" s="186">
        <f>Fundraising!AK13</f>
        <v>0</v>
      </c>
      <c r="M45" s="186">
        <f>Fundraising!AL13</f>
        <v>0</v>
      </c>
      <c r="N45" s="186">
        <f>Fundraising!AM13</f>
        <v>0</v>
      </c>
      <c r="O45" s="186">
        <f>Fundraising!AN13</f>
        <v>0</v>
      </c>
      <c r="P45" s="186">
        <f>Fundraising!AO13</f>
        <v>0</v>
      </c>
      <c r="Q45" s="186">
        <f>Fundraising!AP13</f>
        <v>0</v>
      </c>
      <c r="R45" s="186">
        <f>Fundraising!AQ13</f>
        <v>0</v>
      </c>
      <c r="S45" s="186">
        <f>Fundraising!AR13</f>
        <v>0</v>
      </c>
      <c r="T45" s="186">
        <f>Fundraising!AS13</f>
        <v>0</v>
      </c>
      <c r="U45" s="186">
        <f>Fundraising!AT13</f>
        <v>0</v>
      </c>
      <c r="V45" s="186">
        <f t="shared" si="1"/>
        <v>0</v>
      </c>
      <c r="W45" s="180"/>
      <c r="X45" s="180"/>
      <c r="Y45" s="180"/>
      <c r="Z45" s="180"/>
    </row>
    <row r="46" ht="12.75" customHeight="1">
      <c r="A46" s="180" t="str">
        <f>Fundraising!AA14</f>
        <v>Budget</v>
      </c>
      <c r="B46" s="180" t="str">
        <f>Fundraising!AB14</f>
        <v>6055-000000</v>
      </c>
      <c r="C46" s="180">
        <f>Fundraising!AC14</f>
        <v>200</v>
      </c>
      <c r="D46" s="189" t="str">
        <f>Fundraising!AD14</f>
        <v>006</v>
      </c>
      <c r="E46" s="189"/>
      <c r="F46" s="180"/>
      <c r="G46" s="180"/>
      <c r="H46" s="180">
        <f>Fundraising!AG14</f>
        <v>110</v>
      </c>
      <c r="I46" s="180" t="str">
        <f>Fundraising!AH14</f>
        <v>USD</v>
      </c>
      <c r="J46" s="186">
        <f>Fundraising!AI14</f>
        <v>0</v>
      </c>
      <c r="K46" s="186">
        <f>Fundraising!AJ14</f>
        <v>0</v>
      </c>
      <c r="L46" s="186">
        <f>Fundraising!AK14</f>
        <v>0</v>
      </c>
      <c r="M46" s="186">
        <f>Fundraising!AL14</f>
        <v>0</v>
      </c>
      <c r="N46" s="186">
        <f>Fundraising!AM14</f>
        <v>0</v>
      </c>
      <c r="O46" s="186">
        <f>Fundraising!AN14</f>
        <v>0</v>
      </c>
      <c r="P46" s="186">
        <f>Fundraising!AO14</f>
        <v>0</v>
      </c>
      <c r="Q46" s="186">
        <f>Fundraising!AP14</f>
        <v>0</v>
      </c>
      <c r="R46" s="186">
        <f>Fundraising!AQ14</f>
        <v>0</v>
      </c>
      <c r="S46" s="186">
        <f>Fundraising!AR14</f>
        <v>0</v>
      </c>
      <c r="T46" s="186">
        <f>Fundraising!AS14</f>
        <v>0</v>
      </c>
      <c r="U46" s="186">
        <f>Fundraising!AT14</f>
        <v>0</v>
      </c>
      <c r="V46" s="186">
        <f t="shared" si="1"/>
        <v>0</v>
      </c>
      <c r="W46" s="180"/>
      <c r="X46" s="180"/>
      <c r="Y46" s="180"/>
      <c r="Z46" s="180"/>
    </row>
    <row r="47" ht="12.75" customHeight="1">
      <c r="A47" s="180" t="str">
        <f>Fundraising!AA15</f>
        <v>Budget</v>
      </c>
      <c r="B47" s="180" t="str">
        <f>Fundraising!AB15</f>
        <v>6060-000000</v>
      </c>
      <c r="C47" s="180">
        <f>Fundraising!AC15</f>
        <v>200</v>
      </c>
      <c r="D47" s="189" t="str">
        <f>Fundraising!AD15</f>
        <v>006</v>
      </c>
      <c r="E47" s="189"/>
      <c r="F47" s="180"/>
      <c r="G47" s="180"/>
      <c r="H47" s="180">
        <f>Fundraising!AG15</f>
        <v>110</v>
      </c>
      <c r="I47" s="180" t="str">
        <f>Fundraising!AH15</f>
        <v>USD</v>
      </c>
      <c r="J47" s="186">
        <f>Fundraising!AI15</f>
        <v>0</v>
      </c>
      <c r="K47" s="186">
        <f>Fundraising!AJ15</f>
        <v>0</v>
      </c>
      <c r="L47" s="186">
        <f>Fundraising!AK15</f>
        <v>0</v>
      </c>
      <c r="M47" s="186">
        <f>Fundraising!AL15</f>
        <v>0</v>
      </c>
      <c r="N47" s="186">
        <f>Fundraising!AM15</f>
        <v>0</v>
      </c>
      <c r="O47" s="186">
        <f>Fundraising!AN15</f>
        <v>0</v>
      </c>
      <c r="P47" s="186">
        <f>Fundraising!AO15</f>
        <v>0</v>
      </c>
      <c r="Q47" s="186">
        <f>Fundraising!AP15</f>
        <v>0</v>
      </c>
      <c r="R47" s="186">
        <f>Fundraising!AQ15</f>
        <v>0</v>
      </c>
      <c r="S47" s="186">
        <f>Fundraising!AR15</f>
        <v>0</v>
      </c>
      <c r="T47" s="186">
        <f>Fundraising!AS15</f>
        <v>0</v>
      </c>
      <c r="U47" s="186">
        <f>Fundraising!AT15</f>
        <v>0</v>
      </c>
      <c r="V47" s="186">
        <f t="shared" si="1"/>
        <v>0</v>
      </c>
      <c r="W47" s="180"/>
      <c r="X47" s="180"/>
      <c r="Y47" s="180"/>
      <c r="Z47" s="180"/>
    </row>
    <row r="48" ht="12.75" customHeight="1">
      <c r="A48" s="180" t="str">
        <f>Fundraising!AA16</f>
        <v>Budget</v>
      </c>
      <c r="B48" s="180" t="str">
        <f>Fundraising!AB16</f>
        <v>6020-000000</v>
      </c>
      <c r="C48" s="180">
        <f>Fundraising!AC16</f>
        <v>200</v>
      </c>
      <c r="D48" s="189" t="str">
        <f>Fundraising!AD16</f>
        <v>006</v>
      </c>
      <c r="E48" s="189"/>
      <c r="F48" s="180"/>
      <c r="G48" s="180"/>
      <c r="H48" s="180">
        <f>Fundraising!AG16</f>
        <v>110</v>
      </c>
      <c r="I48" s="180" t="str">
        <f>Fundraising!AH16</f>
        <v>USD</v>
      </c>
      <c r="J48" s="186">
        <f>Fundraising!AI16</f>
        <v>0</v>
      </c>
      <c r="K48" s="186">
        <f>Fundraising!AJ16</f>
        <v>0</v>
      </c>
      <c r="L48" s="186">
        <f>Fundraising!AK16</f>
        <v>0</v>
      </c>
      <c r="M48" s="186">
        <f>Fundraising!AL16</f>
        <v>0</v>
      </c>
      <c r="N48" s="186">
        <f>Fundraising!AM16</f>
        <v>0</v>
      </c>
      <c r="O48" s="186">
        <f>Fundraising!AN16</f>
        <v>0</v>
      </c>
      <c r="P48" s="186">
        <f>Fundraising!AO16</f>
        <v>0</v>
      </c>
      <c r="Q48" s="186">
        <f>Fundraising!AP16</f>
        <v>0</v>
      </c>
      <c r="R48" s="186">
        <f>Fundraising!AQ16</f>
        <v>0</v>
      </c>
      <c r="S48" s="186">
        <f>Fundraising!AR16</f>
        <v>0</v>
      </c>
      <c r="T48" s="186">
        <f>Fundraising!AS16</f>
        <v>0</v>
      </c>
      <c r="U48" s="186">
        <f>Fundraising!AT16</f>
        <v>0</v>
      </c>
      <c r="V48" s="186">
        <f t="shared" si="1"/>
        <v>0</v>
      </c>
      <c r="W48" s="180"/>
      <c r="X48" s="180"/>
      <c r="Y48" s="180"/>
      <c r="Z48" s="180"/>
    </row>
    <row r="49" ht="12.75" customHeight="1">
      <c r="A49" s="180" t="str">
        <f>Fundraising!AA17</f>
        <v>Budget</v>
      </c>
      <c r="B49" s="180" t="str">
        <f>Fundraising!AB17</f>
        <v>6030-000000</v>
      </c>
      <c r="C49" s="180">
        <f>Fundraising!AC17</f>
        <v>200</v>
      </c>
      <c r="D49" s="189" t="str">
        <f>Fundraising!AD17</f>
        <v>006</v>
      </c>
      <c r="E49" s="189"/>
      <c r="F49" s="180"/>
      <c r="G49" s="180"/>
      <c r="H49" s="180">
        <f>Fundraising!AG17</f>
        <v>110</v>
      </c>
      <c r="I49" s="180" t="str">
        <f>Fundraising!AH17</f>
        <v>USD</v>
      </c>
      <c r="J49" s="186">
        <f>Fundraising!AI17</f>
        <v>0</v>
      </c>
      <c r="K49" s="186">
        <f>Fundraising!AJ17</f>
        <v>0</v>
      </c>
      <c r="L49" s="186">
        <f>Fundraising!AK17</f>
        <v>0</v>
      </c>
      <c r="M49" s="186">
        <f>Fundraising!AL17</f>
        <v>0</v>
      </c>
      <c r="N49" s="186">
        <f>Fundraising!AM17</f>
        <v>0</v>
      </c>
      <c r="O49" s="186">
        <f>Fundraising!AN17</f>
        <v>0</v>
      </c>
      <c r="P49" s="186">
        <f>Fundraising!AO17</f>
        <v>0</v>
      </c>
      <c r="Q49" s="186">
        <f>Fundraising!AP17</f>
        <v>0</v>
      </c>
      <c r="R49" s="186">
        <f>Fundraising!AQ17</f>
        <v>0</v>
      </c>
      <c r="S49" s="186">
        <f>Fundraising!AR17</f>
        <v>0</v>
      </c>
      <c r="T49" s="186">
        <f>Fundraising!AS17</f>
        <v>0</v>
      </c>
      <c r="U49" s="186">
        <f>Fundraising!AT17</f>
        <v>0</v>
      </c>
      <c r="V49" s="186">
        <f t="shared" si="1"/>
        <v>0</v>
      </c>
      <c r="W49" s="180"/>
      <c r="X49" s="180"/>
      <c r="Y49" s="180"/>
      <c r="Z49" s="180"/>
    </row>
    <row r="50" ht="12.75" customHeight="1">
      <c r="A50" s="180" t="str">
        <f>Fundraising!AA18</f>
        <v>Budget</v>
      </c>
      <c r="B50" s="180" t="str">
        <f>Fundraising!AB18</f>
        <v>6035-000000</v>
      </c>
      <c r="C50" s="180">
        <f>Fundraising!AC18</f>
        <v>200</v>
      </c>
      <c r="D50" s="189" t="str">
        <f>Fundraising!AD18</f>
        <v>006</v>
      </c>
      <c r="E50" s="189"/>
      <c r="F50" s="180"/>
      <c r="G50" s="180"/>
      <c r="H50" s="180">
        <f>Fundraising!AG18</f>
        <v>110</v>
      </c>
      <c r="I50" s="180" t="str">
        <f>Fundraising!AH18</f>
        <v>USD</v>
      </c>
      <c r="J50" s="186">
        <f>Fundraising!AI18</f>
        <v>0</v>
      </c>
      <c r="K50" s="186">
        <f>Fundraising!AJ18</f>
        <v>0</v>
      </c>
      <c r="L50" s="186">
        <f>Fundraising!AK18</f>
        <v>0</v>
      </c>
      <c r="M50" s="186">
        <f>Fundraising!AL18</f>
        <v>0</v>
      </c>
      <c r="N50" s="186">
        <f>Fundraising!AM18</f>
        <v>0</v>
      </c>
      <c r="O50" s="186">
        <f>Fundraising!AN18</f>
        <v>0</v>
      </c>
      <c r="P50" s="186">
        <f>Fundraising!AO18</f>
        <v>0</v>
      </c>
      <c r="Q50" s="186">
        <f>Fundraising!AP18</f>
        <v>0</v>
      </c>
      <c r="R50" s="186">
        <f>Fundraising!AQ18</f>
        <v>0</v>
      </c>
      <c r="S50" s="186">
        <f>Fundraising!AR18</f>
        <v>0</v>
      </c>
      <c r="T50" s="186">
        <f>Fundraising!AS18</f>
        <v>0</v>
      </c>
      <c r="U50" s="186">
        <f>Fundraising!AT18</f>
        <v>0</v>
      </c>
      <c r="V50" s="186">
        <f t="shared" si="1"/>
        <v>0</v>
      </c>
      <c r="W50" s="180"/>
      <c r="X50" s="180"/>
      <c r="Y50" s="180"/>
      <c r="Z50" s="180"/>
    </row>
    <row r="51" ht="12.75" customHeight="1">
      <c r="A51" s="180" t="str">
        <f>Fundraising!AA19</f>
        <v>Budget</v>
      </c>
      <c r="B51" s="180" t="str">
        <f>Fundraising!AB19</f>
        <v>6040-000000</v>
      </c>
      <c r="C51" s="180">
        <f>Fundraising!AC19</f>
        <v>200</v>
      </c>
      <c r="D51" s="189" t="str">
        <f>Fundraising!AD19</f>
        <v>006</v>
      </c>
      <c r="E51" s="189"/>
      <c r="F51" s="180"/>
      <c r="G51" s="180"/>
      <c r="H51" s="180">
        <f>Fundraising!AG19</f>
        <v>110</v>
      </c>
      <c r="I51" s="180" t="str">
        <f>Fundraising!AH19</f>
        <v>USD</v>
      </c>
      <c r="J51" s="186">
        <f>Fundraising!AI19</f>
        <v>0</v>
      </c>
      <c r="K51" s="186">
        <f>Fundraising!AJ19</f>
        <v>0</v>
      </c>
      <c r="L51" s="186">
        <f>Fundraising!AK19</f>
        <v>0</v>
      </c>
      <c r="M51" s="186">
        <f>Fundraising!AL19</f>
        <v>0</v>
      </c>
      <c r="N51" s="186">
        <f>Fundraising!AM19</f>
        <v>0</v>
      </c>
      <c r="O51" s="186">
        <f>Fundraising!AN19</f>
        <v>0</v>
      </c>
      <c r="P51" s="186">
        <f>Fundraising!AO19</f>
        <v>0</v>
      </c>
      <c r="Q51" s="186">
        <f>Fundraising!AP19</f>
        <v>0</v>
      </c>
      <c r="R51" s="186">
        <f>Fundraising!AQ19</f>
        <v>0</v>
      </c>
      <c r="S51" s="186">
        <f>Fundraising!AR19</f>
        <v>0</v>
      </c>
      <c r="T51" s="186">
        <f>Fundraising!AS19</f>
        <v>0</v>
      </c>
      <c r="U51" s="186">
        <f>Fundraising!AT19</f>
        <v>0</v>
      </c>
      <c r="V51" s="186">
        <f t="shared" si="1"/>
        <v>0</v>
      </c>
      <c r="W51" s="180"/>
      <c r="X51" s="180"/>
      <c r="Y51" s="180"/>
      <c r="Z51" s="180"/>
    </row>
    <row r="52" ht="12.75" customHeight="1">
      <c r="A52" s="180" t="str">
        <f>Fundraising!AA23</f>
        <v>Budget</v>
      </c>
      <c r="B52" s="180" t="str">
        <f>Fundraising!AB23</f>
        <v>7008-000000</v>
      </c>
      <c r="C52" s="180">
        <f>Fundraising!AC23</f>
        <v>200</v>
      </c>
      <c r="D52" s="189" t="str">
        <f>Fundraising!AD23</f>
        <v>006</v>
      </c>
      <c r="E52" s="189"/>
      <c r="F52" s="180"/>
      <c r="G52" s="180"/>
      <c r="H52" s="180">
        <f>Fundraising!AG23</f>
        <v>110</v>
      </c>
      <c r="I52" s="180" t="str">
        <f>Fundraising!AH23</f>
        <v>USD</v>
      </c>
      <c r="J52" s="186">
        <f>Fundraising!AI23</f>
        <v>0</v>
      </c>
      <c r="K52" s="186">
        <f>Fundraising!AJ23</f>
        <v>0</v>
      </c>
      <c r="L52" s="186">
        <f>Fundraising!AK23</f>
        <v>0</v>
      </c>
      <c r="M52" s="186">
        <f>Fundraising!AL23</f>
        <v>0</v>
      </c>
      <c r="N52" s="186">
        <f>Fundraising!AM23</f>
        <v>0</v>
      </c>
      <c r="O52" s="186">
        <f>Fundraising!AN23</f>
        <v>0</v>
      </c>
      <c r="P52" s="186">
        <f>Fundraising!AO23</f>
        <v>0</v>
      </c>
      <c r="Q52" s="186">
        <f>Fundraising!AP23</f>
        <v>0</v>
      </c>
      <c r="R52" s="186">
        <f>Fundraising!AQ23</f>
        <v>0</v>
      </c>
      <c r="S52" s="186">
        <f>Fundraising!AR23</f>
        <v>0</v>
      </c>
      <c r="T52" s="186">
        <f>Fundraising!AS23</f>
        <v>0</v>
      </c>
      <c r="U52" s="186">
        <f>Fundraising!AT23</f>
        <v>0</v>
      </c>
      <c r="V52" s="186">
        <f t="shared" si="1"/>
        <v>0</v>
      </c>
      <c r="W52" s="180"/>
      <c r="X52" s="180"/>
      <c r="Y52" s="180"/>
      <c r="Z52" s="180"/>
    </row>
    <row r="53" ht="12.75" customHeight="1">
      <c r="A53" s="180" t="str">
        <f>Fundraising!AA24</f>
        <v>Budget</v>
      </c>
      <c r="B53" s="180" t="str">
        <f>Fundraising!AB24</f>
        <v>7010-000000</v>
      </c>
      <c r="C53" s="180">
        <f>Fundraising!AC24</f>
        <v>200</v>
      </c>
      <c r="D53" s="189" t="str">
        <f>Fundraising!AD24</f>
        <v>006</v>
      </c>
      <c r="E53" s="189"/>
      <c r="F53" s="180"/>
      <c r="G53" s="180"/>
      <c r="H53" s="180">
        <f>Fundraising!AG24</f>
        <v>110</v>
      </c>
      <c r="I53" s="180" t="str">
        <f>Fundraising!AH24</f>
        <v>USD</v>
      </c>
      <c r="J53" s="186">
        <f>Fundraising!AI24</f>
        <v>0</v>
      </c>
      <c r="K53" s="186">
        <f>Fundraising!AJ24</f>
        <v>0</v>
      </c>
      <c r="L53" s="186">
        <f>Fundraising!AK24</f>
        <v>0</v>
      </c>
      <c r="M53" s="186">
        <f>Fundraising!AL24</f>
        <v>0</v>
      </c>
      <c r="N53" s="186">
        <f>Fundraising!AM24</f>
        <v>0</v>
      </c>
      <c r="O53" s="186">
        <f>Fundraising!AN24</f>
        <v>0</v>
      </c>
      <c r="P53" s="186">
        <f>Fundraising!AO24</f>
        <v>0</v>
      </c>
      <c r="Q53" s="186">
        <f>Fundraising!AP24</f>
        <v>0</v>
      </c>
      <c r="R53" s="186">
        <f>Fundraising!AQ24</f>
        <v>0</v>
      </c>
      <c r="S53" s="186">
        <f>Fundraising!AR24</f>
        <v>0</v>
      </c>
      <c r="T53" s="186">
        <f>Fundraising!AS24</f>
        <v>0</v>
      </c>
      <c r="U53" s="186">
        <f>Fundraising!AT24</f>
        <v>0</v>
      </c>
      <c r="V53" s="186">
        <f t="shared" si="1"/>
        <v>0</v>
      </c>
      <c r="W53" s="180"/>
      <c r="X53" s="180"/>
      <c r="Y53" s="180"/>
      <c r="Z53" s="180"/>
    </row>
    <row r="54" ht="12.75" customHeight="1">
      <c r="A54" s="180" t="str">
        <f>Fundraising!AA25</f>
        <v>Budget</v>
      </c>
      <c r="B54" s="180" t="str">
        <f>Fundraising!AB25</f>
        <v>7012-000000</v>
      </c>
      <c r="C54" s="180">
        <f>Fundraising!AC25</f>
        <v>200</v>
      </c>
      <c r="D54" s="189" t="str">
        <f>Fundraising!AD25</f>
        <v>006</v>
      </c>
      <c r="E54" s="189"/>
      <c r="F54" s="180"/>
      <c r="G54" s="180"/>
      <c r="H54" s="180">
        <f>Fundraising!AG25</f>
        <v>110</v>
      </c>
      <c r="I54" s="180" t="str">
        <f>Fundraising!AH25</f>
        <v>USD</v>
      </c>
      <c r="J54" s="186">
        <f>Fundraising!AI25</f>
        <v>0</v>
      </c>
      <c r="K54" s="186">
        <f>Fundraising!AJ25</f>
        <v>0</v>
      </c>
      <c r="L54" s="186">
        <f>Fundraising!AK25</f>
        <v>0</v>
      </c>
      <c r="M54" s="186">
        <f>Fundraising!AL25</f>
        <v>0</v>
      </c>
      <c r="N54" s="186">
        <f>Fundraising!AM25</f>
        <v>0</v>
      </c>
      <c r="O54" s="186">
        <f>Fundraising!AN25</f>
        <v>0</v>
      </c>
      <c r="P54" s="186">
        <f>Fundraising!AO25</f>
        <v>0</v>
      </c>
      <c r="Q54" s="186">
        <f>Fundraising!AP25</f>
        <v>0</v>
      </c>
      <c r="R54" s="186">
        <f>Fundraising!AQ25</f>
        <v>0</v>
      </c>
      <c r="S54" s="186">
        <f>Fundraising!AR25</f>
        <v>0</v>
      </c>
      <c r="T54" s="186">
        <f>Fundraising!AS25</f>
        <v>0</v>
      </c>
      <c r="U54" s="186">
        <f>Fundraising!AT25</f>
        <v>0</v>
      </c>
      <c r="V54" s="186">
        <f t="shared" si="1"/>
        <v>0</v>
      </c>
      <c r="W54" s="180"/>
      <c r="X54" s="180"/>
      <c r="Y54" s="180"/>
      <c r="Z54" s="180"/>
    </row>
    <row r="55" ht="12.75" customHeight="1">
      <c r="A55" s="180" t="str">
        <f>Fundraising!AA26</f>
        <v>Budget</v>
      </c>
      <c r="B55" s="180" t="str">
        <f>Fundraising!AB26</f>
        <v>7014-000000</v>
      </c>
      <c r="C55" s="180">
        <f>Fundraising!AC26</f>
        <v>200</v>
      </c>
      <c r="D55" s="189" t="str">
        <f>Fundraising!AD26</f>
        <v>006</v>
      </c>
      <c r="E55" s="189"/>
      <c r="F55" s="180"/>
      <c r="G55" s="180"/>
      <c r="H55" s="180">
        <f>Fundraising!AG26</f>
        <v>110</v>
      </c>
      <c r="I55" s="180" t="str">
        <f>Fundraising!AH26</f>
        <v>USD</v>
      </c>
      <c r="J55" s="186">
        <f>Fundraising!AI26</f>
        <v>0</v>
      </c>
      <c r="K55" s="186">
        <f>Fundraising!AJ26</f>
        <v>0</v>
      </c>
      <c r="L55" s="186">
        <f>Fundraising!AK26</f>
        <v>0</v>
      </c>
      <c r="M55" s="186">
        <f>Fundraising!AL26</f>
        <v>0</v>
      </c>
      <c r="N55" s="186">
        <f>Fundraising!AM26</f>
        <v>0</v>
      </c>
      <c r="O55" s="186">
        <f>Fundraising!AN26</f>
        <v>0</v>
      </c>
      <c r="P55" s="186">
        <f>Fundraising!AO26</f>
        <v>0</v>
      </c>
      <c r="Q55" s="186">
        <f>Fundraising!AP26</f>
        <v>0</v>
      </c>
      <c r="R55" s="186">
        <f>Fundraising!AQ26</f>
        <v>0</v>
      </c>
      <c r="S55" s="186">
        <f>Fundraising!AR26</f>
        <v>0</v>
      </c>
      <c r="T55" s="186">
        <f>Fundraising!AS26</f>
        <v>0</v>
      </c>
      <c r="U55" s="186">
        <f>Fundraising!AT26</f>
        <v>0</v>
      </c>
      <c r="V55" s="186">
        <f t="shared" si="1"/>
        <v>0</v>
      </c>
      <c r="W55" s="180"/>
      <c r="X55" s="180"/>
      <c r="Y55" s="180"/>
      <c r="Z55" s="180"/>
    </row>
    <row r="56" ht="12.75" customHeight="1">
      <c r="A56" s="180" t="str">
        <f>Fundraising!AA27</f>
        <v>Budget</v>
      </c>
      <c r="B56" s="180" t="str">
        <f>Fundraising!AB27</f>
        <v>7018-000000</v>
      </c>
      <c r="C56" s="180">
        <f>Fundraising!AC27</f>
        <v>200</v>
      </c>
      <c r="D56" s="189" t="str">
        <f>Fundraising!AD27</f>
        <v>006</v>
      </c>
      <c r="E56" s="189"/>
      <c r="F56" s="180"/>
      <c r="G56" s="180"/>
      <c r="H56" s="180">
        <f>Fundraising!AG27</f>
        <v>110</v>
      </c>
      <c r="I56" s="180" t="str">
        <f>Fundraising!AH27</f>
        <v>USD</v>
      </c>
      <c r="J56" s="186">
        <f>Fundraising!AI27</f>
        <v>0</v>
      </c>
      <c r="K56" s="186">
        <f>Fundraising!AJ27</f>
        <v>0</v>
      </c>
      <c r="L56" s="186">
        <f>Fundraising!AK27</f>
        <v>0</v>
      </c>
      <c r="M56" s="186">
        <f>Fundraising!AL27</f>
        <v>0</v>
      </c>
      <c r="N56" s="186">
        <f>Fundraising!AM27</f>
        <v>0</v>
      </c>
      <c r="O56" s="186">
        <f>Fundraising!AN27</f>
        <v>0</v>
      </c>
      <c r="P56" s="186">
        <f>Fundraising!AO27</f>
        <v>0</v>
      </c>
      <c r="Q56" s="186">
        <f>Fundraising!AP27</f>
        <v>0</v>
      </c>
      <c r="R56" s="186">
        <f>Fundraising!AQ27</f>
        <v>0</v>
      </c>
      <c r="S56" s="186">
        <f>Fundraising!AR27</f>
        <v>0</v>
      </c>
      <c r="T56" s="186">
        <f>Fundraising!AS27</f>
        <v>0</v>
      </c>
      <c r="U56" s="186">
        <f>Fundraising!AT27</f>
        <v>0</v>
      </c>
      <c r="V56" s="186">
        <f t="shared" si="1"/>
        <v>0</v>
      </c>
      <c r="W56" s="180"/>
      <c r="X56" s="180"/>
      <c r="Y56" s="180"/>
      <c r="Z56" s="180"/>
    </row>
    <row r="57" ht="12.75" customHeight="1">
      <c r="A57" s="180" t="str">
        <f>Fundraising!AA28</f>
        <v>Budget</v>
      </c>
      <c r="B57" s="180" t="str">
        <f>Fundraising!AB28</f>
        <v>7022-000000</v>
      </c>
      <c r="C57" s="180">
        <f>Fundraising!AC28</f>
        <v>200</v>
      </c>
      <c r="D57" s="189" t="str">
        <f>Fundraising!AD28</f>
        <v>006</v>
      </c>
      <c r="E57" s="189"/>
      <c r="F57" s="180"/>
      <c r="G57" s="180"/>
      <c r="H57" s="180">
        <f>Fundraising!AG28</f>
        <v>110</v>
      </c>
      <c r="I57" s="180" t="str">
        <f>Fundraising!AH28</f>
        <v>USD</v>
      </c>
      <c r="J57" s="186">
        <f>Fundraising!AI28</f>
        <v>0</v>
      </c>
      <c r="K57" s="186">
        <f>Fundraising!AJ28</f>
        <v>0</v>
      </c>
      <c r="L57" s="186">
        <f>Fundraising!AK28</f>
        <v>0</v>
      </c>
      <c r="M57" s="186">
        <f>Fundraising!AL28</f>
        <v>0</v>
      </c>
      <c r="N57" s="186">
        <f>Fundraising!AM28</f>
        <v>0</v>
      </c>
      <c r="O57" s="186">
        <f>Fundraising!AN28</f>
        <v>0</v>
      </c>
      <c r="P57" s="186">
        <f>Fundraising!AO28</f>
        <v>0</v>
      </c>
      <c r="Q57" s="186">
        <f>Fundraising!AP28</f>
        <v>0</v>
      </c>
      <c r="R57" s="186">
        <f>Fundraising!AQ28</f>
        <v>0</v>
      </c>
      <c r="S57" s="186">
        <f>Fundraising!AR28</f>
        <v>0</v>
      </c>
      <c r="T57" s="186">
        <f>Fundraising!AS28</f>
        <v>0</v>
      </c>
      <c r="U57" s="186">
        <f>Fundraising!AT28</f>
        <v>0</v>
      </c>
      <c r="V57" s="186">
        <f t="shared" si="1"/>
        <v>0</v>
      </c>
      <c r="W57" s="180"/>
      <c r="X57" s="180"/>
      <c r="Y57" s="180"/>
      <c r="Z57" s="180"/>
    </row>
    <row r="58" ht="12.75" customHeight="1">
      <c r="A58" s="180" t="str">
        <f>Fundraising!AA29</f>
        <v>Budget</v>
      </c>
      <c r="B58" s="180" t="str">
        <f>Fundraising!AB29</f>
        <v>7042-000000</v>
      </c>
      <c r="C58" s="180">
        <f>Fundraising!AC29</f>
        <v>200</v>
      </c>
      <c r="D58" s="189" t="str">
        <f>Fundraising!AD29</f>
        <v>006</v>
      </c>
      <c r="E58" s="189"/>
      <c r="F58" s="180"/>
      <c r="G58" s="180"/>
      <c r="H58" s="180">
        <f>Fundraising!AG29</f>
        <v>110</v>
      </c>
      <c r="I58" s="180" t="str">
        <f>Fundraising!AH29</f>
        <v>USD</v>
      </c>
      <c r="J58" s="186">
        <f>Fundraising!AI29</f>
        <v>0</v>
      </c>
      <c r="K58" s="186">
        <f>Fundraising!AJ29</f>
        <v>0</v>
      </c>
      <c r="L58" s="186">
        <f>Fundraising!AK29</f>
        <v>0</v>
      </c>
      <c r="M58" s="186">
        <f>Fundraising!AL29</f>
        <v>0</v>
      </c>
      <c r="N58" s="186">
        <f>Fundraising!AM29</f>
        <v>0</v>
      </c>
      <c r="O58" s="186">
        <f>Fundraising!AN29</f>
        <v>0</v>
      </c>
      <c r="P58" s="186">
        <f>Fundraising!AO29</f>
        <v>0</v>
      </c>
      <c r="Q58" s="186">
        <f>Fundraising!AP29</f>
        <v>0</v>
      </c>
      <c r="R58" s="186">
        <f>Fundraising!AQ29</f>
        <v>0</v>
      </c>
      <c r="S58" s="186">
        <f>Fundraising!AR29</f>
        <v>0</v>
      </c>
      <c r="T58" s="186">
        <f>Fundraising!AS29</f>
        <v>0</v>
      </c>
      <c r="U58" s="186">
        <f>Fundraising!AT29</f>
        <v>0</v>
      </c>
      <c r="V58" s="186">
        <f t="shared" si="1"/>
        <v>0</v>
      </c>
      <c r="W58" s="180"/>
      <c r="X58" s="180"/>
      <c r="Y58" s="180"/>
      <c r="Z58" s="180"/>
    </row>
    <row r="59" ht="12.75" customHeight="1">
      <c r="A59" s="180" t="str">
        <f>Fundraising!AA30</f>
        <v>Budget</v>
      </c>
      <c r="B59" s="180" t="str">
        <f>Fundraising!AB30</f>
        <v>7070-000000</v>
      </c>
      <c r="C59" s="180">
        <f>Fundraising!AC30</f>
        <v>200</v>
      </c>
      <c r="D59" s="189" t="str">
        <f>Fundraising!AD30</f>
        <v>006</v>
      </c>
      <c r="E59" s="189"/>
      <c r="F59" s="180"/>
      <c r="G59" s="180"/>
      <c r="H59" s="180">
        <f>Fundraising!AG30</f>
        <v>110</v>
      </c>
      <c r="I59" s="180" t="str">
        <f>Fundraising!AH30</f>
        <v>USD</v>
      </c>
      <c r="J59" s="186">
        <f>Fundraising!AI30</f>
        <v>0</v>
      </c>
      <c r="K59" s="186">
        <f>Fundraising!AJ30</f>
        <v>0</v>
      </c>
      <c r="L59" s="186">
        <f>Fundraising!AK30</f>
        <v>0</v>
      </c>
      <c r="M59" s="186">
        <f>Fundraising!AL30</f>
        <v>0</v>
      </c>
      <c r="N59" s="186">
        <f>Fundraising!AM30</f>
        <v>0</v>
      </c>
      <c r="O59" s="186">
        <f>Fundraising!AN30</f>
        <v>0</v>
      </c>
      <c r="P59" s="186">
        <f>Fundraising!AO30</f>
        <v>0</v>
      </c>
      <c r="Q59" s="186">
        <f>Fundraising!AP30</f>
        <v>0</v>
      </c>
      <c r="R59" s="186">
        <f>Fundraising!AQ30</f>
        <v>0</v>
      </c>
      <c r="S59" s="186">
        <f>Fundraising!AR30</f>
        <v>0</v>
      </c>
      <c r="T59" s="186">
        <f>Fundraising!AS30</f>
        <v>0</v>
      </c>
      <c r="U59" s="186">
        <f>Fundraising!AT30</f>
        <v>0</v>
      </c>
      <c r="V59" s="186">
        <f t="shared" si="1"/>
        <v>0</v>
      </c>
      <c r="W59" s="180"/>
      <c r="X59" s="180"/>
      <c r="Y59" s="180"/>
      <c r="Z59" s="180"/>
    </row>
    <row r="60" ht="12.75" customHeight="1">
      <c r="A60" s="180" t="str">
        <f>Fundraising!AA31</f>
        <v>Budget</v>
      </c>
      <c r="B60" s="180" t="str">
        <f>Fundraising!AB31</f>
        <v>7086-000000</v>
      </c>
      <c r="C60" s="180">
        <f>Fundraising!AC31</f>
        <v>200</v>
      </c>
      <c r="D60" s="189" t="str">
        <f>Fundraising!AD31</f>
        <v>006</v>
      </c>
      <c r="E60" s="189"/>
      <c r="F60" s="180"/>
      <c r="G60" s="180"/>
      <c r="H60" s="180">
        <f>Fundraising!AG31</f>
        <v>110</v>
      </c>
      <c r="I60" s="180" t="str">
        <f>Fundraising!AH31</f>
        <v>USD</v>
      </c>
      <c r="J60" s="186">
        <f>Fundraising!AI31</f>
        <v>0</v>
      </c>
      <c r="K60" s="186">
        <f>Fundraising!AJ31</f>
        <v>0</v>
      </c>
      <c r="L60" s="186">
        <f>Fundraising!AK31</f>
        <v>0</v>
      </c>
      <c r="M60" s="186">
        <f>Fundraising!AL31</f>
        <v>0</v>
      </c>
      <c r="N60" s="186">
        <f>Fundraising!AM31</f>
        <v>0</v>
      </c>
      <c r="O60" s="186">
        <f>Fundraising!AN31</f>
        <v>0</v>
      </c>
      <c r="P60" s="186">
        <f>Fundraising!AO31</f>
        <v>0</v>
      </c>
      <c r="Q60" s="186">
        <f>Fundraising!AP31</f>
        <v>0</v>
      </c>
      <c r="R60" s="186">
        <f>Fundraising!AQ31</f>
        <v>0</v>
      </c>
      <c r="S60" s="186">
        <f>Fundraising!AR31</f>
        <v>0</v>
      </c>
      <c r="T60" s="186">
        <f>Fundraising!AS31</f>
        <v>0</v>
      </c>
      <c r="U60" s="186">
        <f>Fundraising!AT31</f>
        <v>0</v>
      </c>
      <c r="V60" s="186">
        <f t="shared" si="1"/>
        <v>0</v>
      </c>
      <c r="W60" s="180"/>
      <c r="X60" s="180"/>
      <c r="Y60" s="180"/>
      <c r="Z60" s="180"/>
    </row>
    <row r="61" ht="12.75" customHeight="1">
      <c r="A61" s="180" t="str">
        <f>Fundraising!AA32</f>
        <v>Budget</v>
      </c>
      <c r="B61" s="180" t="str">
        <f>Fundraising!AB32</f>
        <v>7090-000000</v>
      </c>
      <c r="C61" s="180">
        <f>Fundraising!AC32</f>
        <v>200</v>
      </c>
      <c r="D61" s="189" t="str">
        <f>Fundraising!AD32</f>
        <v>006</v>
      </c>
      <c r="E61" s="189"/>
      <c r="F61" s="180"/>
      <c r="G61" s="180"/>
      <c r="H61" s="180">
        <f>Fundraising!AG32</f>
        <v>110</v>
      </c>
      <c r="I61" s="180" t="str">
        <f>Fundraising!AH32</f>
        <v>USD</v>
      </c>
      <c r="J61" s="186">
        <f>Fundraising!AI32</f>
        <v>0</v>
      </c>
      <c r="K61" s="186">
        <f>Fundraising!AJ32</f>
        <v>0</v>
      </c>
      <c r="L61" s="186">
        <f>Fundraising!AK32</f>
        <v>0</v>
      </c>
      <c r="M61" s="186">
        <f>Fundraising!AL32</f>
        <v>0</v>
      </c>
      <c r="N61" s="186">
        <f>Fundraising!AM32</f>
        <v>0</v>
      </c>
      <c r="O61" s="186">
        <f>Fundraising!AN32</f>
        <v>0</v>
      </c>
      <c r="P61" s="186">
        <f>Fundraising!AO32</f>
        <v>0</v>
      </c>
      <c r="Q61" s="186">
        <f>Fundraising!AP32</f>
        <v>0</v>
      </c>
      <c r="R61" s="186">
        <f>Fundraising!AQ32</f>
        <v>0</v>
      </c>
      <c r="S61" s="186">
        <f>Fundraising!AR32</f>
        <v>0</v>
      </c>
      <c r="T61" s="186">
        <f>Fundraising!AS32</f>
        <v>0</v>
      </c>
      <c r="U61" s="186">
        <f>Fundraising!AT32</f>
        <v>0</v>
      </c>
      <c r="V61" s="186">
        <f t="shared" si="1"/>
        <v>0</v>
      </c>
      <c r="W61" s="180"/>
      <c r="X61" s="180"/>
      <c r="Y61" s="180"/>
      <c r="Z61" s="180"/>
    </row>
    <row r="62" ht="12.75" customHeight="1">
      <c r="A62" s="180" t="str">
        <f>Fundraising!AA33</f>
        <v>Budget</v>
      </c>
      <c r="B62" s="180" t="str">
        <f>Fundraising!AB33</f>
        <v/>
      </c>
      <c r="C62" s="180">
        <f>Fundraising!AC33</f>
        <v>200</v>
      </c>
      <c r="D62" s="189" t="str">
        <f>Fundraising!AD33</f>
        <v>006</v>
      </c>
      <c r="E62" s="189"/>
      <c r="F62" s="180"/>
      <c r="G62" s="180"/>
      <c r="H62" s="180">
        <f>Fundraising!AG33</f>
        <v>110</v>
      </c>
      <c r="I62" s="180" t="str">
        <f>Fundraising!AH33</f>
        <v>USD</v>
      </c>
      <c r="J62" s="186">
        <f>Fundraising!AI33</f>
        <v>0</v>
      </c>
      <c r="K62" s="186">
        <f>Fundraising!AJ33</f>
        <v>0</v>
      </c>
      <c r="L62" s="186">
        <f>Fundraising!AK33</f>
        <v>0</v>
      </c>
      <c r="M62" s="186">
        <f>Fundraising!AL33</f>
        <v>0</v>
      </c>
      <c r="N62" s="186">
        <f>Fundraising!AM33</f>
        <v>0</v>
      </c>
      <c r="O62" s="186">
        <f>Fundraising!AN33</f>
        <v>0</v>
      </c>
      <c r="P62" s="186">
        <f>Fundraising!AO33</f>
        <v>0</v>
      </c>
      <c r="Q62" s="186">
        <f>Fundraising!AP33</f>
        <v>0</v>
      </c>
      <c r="R62" s="186">
        <f>Fundraising!AQ33</f>
        <v>0</v>
      </c>
      <c r="S62" s="186">
        <f>Fundraising!AR33</f>
        <v>0</v>
      </c>
      <c r="T62" s="186">
        <f>Fundraising!AS33</f>
        <v>0</v>
      </c>
      <c r="U62" s="186">
        <f>Fundraising!AT33</f>
        <v>0</v>
      </c>
      <c r="V62" s="186">
        <f t="shared" si="1"/>
        <v>0</v>
      </c>
      <c r="W62" s="180"/>
      <c r="X62" s="180"/>
      <c r="Y62" s="180"/>
      <c r="Z62" s="180"/>
    </row>
    <row r="63" ht="12.75" customHeight="1">
      <c r="A63" s="180" t="str">
        <f>Fundraising!AA34</f>
        <v>Budget</v>
      </c>
      <c r="B63" s="180" t="str">
        <f>Fundraising!AB34</f>
        <v/>
      </c>
      <c r="C63" s="180">
        <f>Fundraising!AC34</f>
        <v>200</v>
      </c>
      <c r="D63" s="189" t="str">
        <f>Fundraising!AD34</f>
        <v>006</v>
      </c>
      <c r="E63" s="189"/>
      <c r="F63" s="180"/>
      <c r="G63" s="180"/>
      <c r="H63" s="180">
        <f>Fundraising!AG34</f>
        <v>110</v>
      </c>
      <c r="I63" s="180" t="str">
        <f>Fundraising!AH34</f>
        <v>USD</v>
      </c>
      <c r="J63" s="186">
        <f>Fundraising!AI34</f>
        <v>0</v>
      </c>
      <c r="K63" s="186">
        <f>Fundraising!AJ34</f>
        <v>0</v>
      </c>
      <c r="L63" s="186">
        <f>Fundraising!AK34</f>
        <v>0</v>
      </c>
      <c r="M63" s="186">
        <f>Fundraising!AL34</f>
        <v>0</v>
      </c>
      <c r="N63" s="186">
        <f>Fundraising!AM34</f>
        <v>0</v>
      </c>
      <c r="O63" s="186">
        <f>Fundraising!AN34</f>
        <v>0</v>
      </c>
      <c r="P63" s="186">
        <f>Fundraising!AO34</f>
        <v>0</v>
      </c>
      <c r="Q63" s="186">
        <f>Fundraising!AP34</f>
        <v>0</v>
      </c>
      <c r="R63" s="186">
        <f>Fundraising!AQ34</f>
        <v>0</v>
      </c>
      <c r="S63" s="186">
        <f>Fundraising!AR34</f>
        <v>0</v>
      </c>
      <c r="T63" s="186">
        <f>Fundraising!AS34</f>
        <v>0</v>
      </c>
      <c r="U63" s="186">
        <f>Fundraising!AT34</f>
        <v>0</v>
      </c>
      <c r="V63" s="186">
        <f t="shared" si="1"/>
        <v>0</v>
      </c>
      <c r="W63" s="180"/>
      <c r="X63" s="180"/>
      <c r="Y63" s="180"/>
      <c r="Z63" s="180"/>
    </row>
    <row r="64" ht="12.75" customHeight="1">
      <c r="A64" s="180" t="str">
        <f>Fundraising!AA35</f>
        <v>Budget</v>
      </c>
      <c r="B64" s="180" t="str">
        <f>Fundraising!AB35</f>
        <v/>
      </c>
      <c r="C64" s="180">
        <f>Fundraising!AC35</f>
        <v>200</v>
      </c>
      <c r="D64" s="189" t="str">
        <f>Fundraising!AD35</f>
        <v>006</v>
      </c>
      <c r="E64" s="189"/>
      <c r="F64" s="180"/>
      <c r="G64" s="180"/>
      <c r="H64" s="180">
        <f>Fundraising!AG35</f>
        <v>110</v>
      </c>
      <c r="I64" s="180" t="str">
        <f>Fundraising!AH35</f>
        <v>USD</v>
      </c>
      <c r="J64" s="186">
        <f>Fundraising!AI35</f>
        <v>0</v>
      </c>
      <c r="K64" s="186">
        <f>Fundraising!AJ35</f>
        <v>0</v>
      </c>
      <c r="L64" s="186">
        <f>Fundraising!AK35</f>
        <v>0</v>
      </c>
      <c r="M64" s="186">
        <f>Fundraising!AL35</f>
        <v>0</v>
      </c>
      <c r="N64" s="186">
        <f>Fundraising!AM35</f>
        <v>0</v>
      </c>
      <c r="O64" s="186">
        <f>Fundraising!AN35</f>
        <v>0</v>
      </c>
      <c r="P64" s="186">
        <f>Fundraising!AO35</f>
        <v>0</v>
      </c>
      <c r="Q64" s="186">
        <f>Fundraising!AP35</f>
        <v>0</v>
      </c>
      <c r="R64" s="186">
        <f>Fundraising!AQ35</f>
        <v>0</v>
      </c>
      <c r="S64" s="186">
        <f>Fundraising!AR35</f>
        <v>0</v>
      </c>
      <c r="T64" s="186">
        <f>Fundraising!AS35</f>
        <v>0</v>
      </c>
      <c r="U64" s="186">
        <f>Fundraising!AT35</f>
        <v>0</v>
      </c>
      <c r="V64" s="186">
        <f t="shared" si="1"/>
        <v>0</v>
      </c>
      <c r="W64" s="180"/>
      <c r="X64" s="180"/>
      <c r="Y64" s="180"/>
      <c r="Z64" s="180"/>
    </row>
    <row r="65" ht="12.75" customHeight="1">
      <c r="A65" s="180" t="str">
        <f>'District Store'!AA8</f>
        <v>Budget</v>
      </c>
      <c r="B65" s="180" t="str">
        <f>'District Store'!AB8</f>
        <v>6045-000000</v>
      </c>
      <c r="C65" s="180">
        <f>'District Store'!AC8</f>
        <v>400</v>
      </c>
      <c r="D65" s="189" t="str">
        <f>'District Store'!AD8</f>
        <v>006</v>
      </c>
      <c r="E65" s="189"/>
      <c r="F65" s="180"/>
      <c r="G65" s="180"/>
      <c r="H65" s="180">
        <f>'District Store'!AH8</f>
        <v>110</v>
      </c>
      <c r="I65" s="180" t="str">
        <f>'District Store'!AI8</f>
        <v>USD</v>
      </c>
      <c r="J65" s="186">
        <f>'District Store'!AJ8</f>
        <v>0</v>
      </c>
      <c r="K65" s="186">
        <f>'District Store'!AK8</f>
        <v>0</v>
      </c>
      <c r="L65" s="186">
        <f>'District Store'!AL8</f>
        <v>0</v>
      </c>
      <c r="M65" s="186">
        <f>'District Store'!AM8</f>
        <v>0</v>
      </c>
      <c r="N65" s="186">
        <f>'District Store'!AN8</f>
        <v>0</v>
      </c>
      <c r="O65" s="186">
        <f>'District Store'!AO8</f>
        <v>0</v>
      </c>
      <c r="P65" s="186">
        <f>'District Store'!AP8</f>
        <v>0</v>
      </c>
      <c r="Q65" s="186">
        <f>'District Store'!AQ8</f>
        <v>0</v>
      </c>
      <c r="R65" s="186">
        <f>'District Store'!AR8</f>
        <v>0</v>
      </c>
      <c r="S65" s="186">
        <f>'District Store'!AS8</f>
        <v>0</v>
      </c>
      <c r="T65" s="186">
        <f>'District Store'!AT8</f>
        <v>0</v>
      </c>
      <c r="U65" s="186">
        <f>'District Store'!AU8</f>
        <v>0</v>
      </c>
      <c r="V65" s="186">
        <f t="shared" si="1"/>
        <v>0</v>
      </c>
      <c r="W65" s="180"/>
      <c r="X65" s="180"/>
      <c r="Y65" s="180"/>
      <c r="Z65" s="180"/>
    </row>
    <row r="66" ht="12.75" customHeight="1">
      <c r="A66" s="180" t="str">
        <f>'District Store'!AA10</f>
        <v>Budget</v>
      </c>
      <c r="B66" s="180" t="str">
        <f>'District Store'!AB10</f>
        <v>7002-000000</v>
      </c>
      <c r="C66" s="180">
        <f>'District Store'!AC10</f>
        <v>400</v>
      </c>
      <c r="D66" s="189" t="str">
        <f>'District Store'!AD10</f>
        <v>006</v>
      </c>
      <c r="E66" s="189"/>
      <c r="F66" s="180"/>
      <c r="G66" s="180"/>
      <c r="H66" s="180">
        <f>'District Store'!AH10</f>
        <v>110</v>
      </c>
      <c r="I66" s="180" t="str">
        <f>'District Store'!AI10</f>
        <v>USD</v>
      </c>
      <c r="J66" s="186">
        <f>'District Store'!AJ10</f>
        <v>0</v>
      </c>
      <c r="K66" s="186">
        <f>'District Store'!AK10</f>
        <v>0</v>
      </c>
      <c r="L66" s="186">
        <f>'District Store'!AL10</f>
        <v>0</v>
      </c>
      <c r="M66" s="186">
        <f>'District Store'!AM10</f>
        <v>0</v>
      </c>
      <c r="N66" s="186">
        <f>'District Store'!AN10</f>
        <v>0</v>
      </c>
      <c r="O66" s="186">
        <f>'District Store'!AO10</f>
        <v>0</v>
      </c>
      <c r="P66" s="186">
        <f>'District Store'!AP10</f>
        <v>0</v>
      </c>
      <c r="Q66" s="186">
        <f>'District Store'!AQ10</f>
        <v>0</v>
      </c>
      <c r="R66" s="186">
        <f>'District Store'!AR10</f>
        <v>0</v>
      </c>
      <c r="S66" s="186">
        <f>'District Store'!AS10</f>
        <v>0</v>
      </c>
      <c r="T66" s="186">
        <f>'District Store'!AT10</f>
        <v>0</v>
      </c>
      <c r="U66" s="186">
        <f>'District Store'!AU10</f>
        <v>0</v>
      </c>
      <c r="V66" s="186">
        <f t="shared" si="1"/>
        <v>0</v>
      </c>
      <c r="W66" s="180"/>
      <c r="X66" s="180"/>
      <c r="Y66" s="180"/>
      <c r="Z66" s="180"/>
    </row>
    <row r="67" ht="12.75" customHeight="1">
      <c r="A67" s="180" t="str">
        <f>'Marketing Outside Toastmasters'!AA10</f>
        <v>Budget</v>
      </c>
      <c r="B67" s="180" t="str">
        <f>'Marketing Outside Toastmasters'!AB10</f>
        <v>7006-000000</v>
      </c>
      <c r="C67" s="180">
        <f>'Marketing Outside Toastmasters'!AC10</f>
        <v>500</v>
      </c>
      <c r="D67" s="189" t="str">
        <f>'Marketing Outside Toastmasters'!AD10</f>
        <v>006</v>
      </c>
      <c r="E67" s="189"/>
      <c r="F67" s="180"/>
      <c r="G67" s="180"/>
      <c r="H67" s="180">
        <f>'Marketing Outside Toastmasters'!AG10</f>
        <v>110</v>
      </c>
      <c r="I67" s="180" t="str">
        <f>'Marketing Outside Toastmasters'!AH10</f>
        <v>USD</v>
      </c>
      <c r="J67" s="186">
        <f>'Marketing Outside Toastmasters'!AI10</f>
        <v>0</v>
      </c>
      <c r="K67" s="186">
        <f>'Marketing Outside Toastmasters'!AJ10</f>
        <v>0</v>
      </c>
      <c r="L67" s="186">
        <f>'Marketing Outside Toastmasters'!AK10</f>
        <v>0</v>
      </c>
      <c r="M67" s="186">
        <f>'Marketing Outside Toastmasters'!AL10</f>
        <v>0</v>
      </c>
      <c r="N67" s="186">
        <f>'Marketing Outside Toastmasters'!AM10</f>
        <v>0</v>
      </c>
      <c r="O67" s="186">
        <f>'Marketing Outside Toastmasters'!AN10</f>
        <v>0</v>
      </c>
      <c r="P67" s="186">
        <f>'Marketing Outside Toastmasters'!AO10</f>
        <v>0</v>
      </c>
      <c r="Q67" s="186">
        <f>'Marketing Outside Toastmasters'!AP10</f>
        <v>0</v>
      </c>
      <c r="R67" s="186">
        <f>'Marketing Outside Toastmasters'!AQ10</f>
        <v>0</v>
      </c>
      <c r="S67" s="186">
        <f>'Marketing Outside Toastmasters'!AR10</f>
        <v>0</v>
      </c>
      <c r="T67" s="186">
        <f>'Marketing Outside Toastmasters'!AS10</f>
        <v>0</v>
      </c>
      <c r="U67" s="186">
        <f>'Marketing Outside Toastmasters'!AT10</f>
        <v>0</v>
      </c>
      <c r="V67" s="186">
        <f t="shared" si="1"/>
        <v>0</v>
      </c>
      <c r="W67" s="180"/>
      <c r="X67" s="180"/>
      <c r="Y67" s="180"/>
      <c r="Z67" s="180"/>
    </row>
    <row r="68" ht="12.75" customHeight="1">
      <c r="A68" s="180" t="str">
        <f>'Marketing Outside Toastmasters'!AA11</f>
        <v>Budget</v>
      </c>
      <c r="B68" s="180" t="str">
        <f>'Marketing Outside Toastmasters'!AB11</f>
        <v>7008-000000</v>
      </c>
      <c r="C68" s="180">
        <f>'Marketing Outside Toastmasters'!AC11</f>
        <v>500</v>
      </c>
      <c r="D68" s="189" t="str">
        <f>'Marketing Outside Toastmasters'!AD11</f>
        <v>006</v>
      </c>
      <c r="E68" s="189"/>
      <c r="F68" s="180"/>
      <c r="G68" s="180"/>
      <c r="H68" s="180">
        <f>'Marketing Outside Toastmasters'!AG11</f>
        <v>110</v>
      </c>
      <c r="I68" s="180" t="str">
        <f>'Marketing Outside Toastmasters'!AH11</f>
        <v>USD</v>
      </c>
      <c r="J68" s="186">
        <f>'Marketing Outside Toastmasters'!AI11</f>
        <v>0</v>
      </c>
      <c r="K68" s="186">
        <f>'Marketing Outside Toastmasters'!AJ11</f>
        <v>0</v>
      </c>
      <c r="L68" s="186">
        <f>'Marketing Outside Toastmasters'!AK11</f>
        <v>50</v>
      </c>
      <c r="M68" s="186">
        <f>'Marketing Outside Toastmasters'!AL11</f>
        <v>50</v>
      </c>
      <c r="N68" s="186">
        <f>'Marketing Outside Toastmasters'!AM11</f>
        <v>50</v>
      </c>
      <c r="O68" s="186">
        <f>'Marketing Outside Toastmasters'!AN11</f>
        <v>50</v>
      </c>
      <c r="P68" s="186">
        <f>'Marketing Outside Toastmasters'!AO11</f>
        <v>75</v>
      </c>
      <c r="Q68" s="186">
        <f>'Marketing Outside Toastmasters'!AP11</f>
        <v>75</v>
      </c>
      <c r="R68" s="186">
        <f>'Marketing Outside Toastmasters'!AQ11</f>
        <v>50</v>
      </c>
      <c r="S68" s="186">
        <f>'Marketing Outside Toastmasters'!AR11</f>
        <v>50</v>
      </c>
      <c r="T68" s="186">
        <f>'Marketing Outside Toastmasters'!AS11</f>
        <v>50</v>
      </c>
      <c r="U68" s="186">
        <f>'Marketing Outside Toastmasters'!AT11</f>
        <v>50</v>
      </c>
      <c r="V68" s="186">
        <f t="shared" si="1"/>
        <v>550</v>
      </c>
      <c r="W68" s="180"/>
      <c r="X68" s="180"/>
      <c r="Y68" s="180"/>
      <c r="Z68" s="180"/>
    </row>
    <row r="69" ht="12.75" customHeight="1">
      <c r="A69" s="180" t="str">
        <f>'Marketing Outside Toastmasters'!AA12</f>
        <v>Budget</v>
      </c>
      <c r="B69" s="180" t="str">
        <f>'Marketing Outside Toastmasters'!AB12</f>
        <v>7010-000000</v>
      </c>
      <c r="C69" s="180">
        <f>'Marketing Outside Toastmasters'!AC12</f>
        <v>500</v>
      </c>
      <c r="D69" s="189" t="str">
        <f>'Marketing Outside Toastmasters'!AD12</f>
        <v>006</v>
      </c>
      <c r="E69" s="189"/>
      <c r="F69" s="180"/>
      <c r="G69" s="180"/>
      <c r="H69" s="180">
        <f>'Marketing Outside Toastmasters'!AG12</f>
        <v>110</v>
      </c>
      <c r="I69" s="180" t="str">
        <f>'Marketing Outside Toastmasters'!AH12</f>
        <v>USD</v>
      </c>
      <c r="J69" s="186">
        <f>'Marketing Outside Toastmasters'!AI12</f>
        <v>0</v>
      </c>
      <c r="K69" s="186">
        <f>'Marketing Outside Toastmasters'!AJ12</f>
        <v>0</v>
      </c>
      <c r="L69" s="186">
        <f>'Marketing Outside Toastmasters'!AK12</f>
        <v>0</v>
      </c>
      <c r="M69" s="186">
        <f>'Marketing Outside Toastmasters'!AL12</f>
        <v>0</v>
      </c>
      <c r="N69" s="186">
        <f>'Marketing Outside Toastmasters'!AM12</f>
        <v>0</v>
      </c>
      <c r="O69" s="186">
        <f>'Marketing Outside Toastmasters'!AN12</f>
        <v>0</v>
      </c>
      <c r="P69" s="186">
        <f>'Marketing Outside Toastmasters'!AO12</f>
        <v>0</v>
      </c>
      <c r="Q69" s="186">
        <f>'Marketing Outside Toastmasters'!AP12</f>
        <v>0</v>
      </c>
      <c r="R69" s="186">
        <f>'Marketing Outside Toastmasters'!AQ12</f>
        <v>0</v>
      </c>
      <c r="S69" s="186">
        <f>'Marketing Outside Toastmasters'!AR12</f>
        <v>0</v>
      </c>
      <c r="T69" s="186">
        <f>'Marketing Outside Toastmasters'!AS12</f>
        <v>0</v>
      </c>
      <c r="U69" s="186">
        <f>'Marketing Outside Toastmasters'!AT12</f>
        <v>0</v>
      </c>
      <c r="V69" s="186">
        <f t="shared" si="1"/>
        <v>0</v>
      </c>
      <c r="W69" s="180"/>
      <c r="X69" s="180"/>
      <c r="Y69" s="180"/>
      <c r="Z69" s="180"/>
    </row>
    <row r="70" ht="12.75" customHeight="1">
      <c r="A70" s="180" t="str">
        <f>'Marketing Outside Toastmasters'!AA13</f>
        <v>Budget</v>
      </c>
      <c r="B70" s="180" t="str">
        <f>'Marketing Outside Toastmasters'!AB13</f>
        <v>7012-000000</v>
      </c>
      <c r="C70" s="180">
        <f>'Marketing Outside Toastmasters'!AC13</f>
        <v>500</v>
      </c>
      <c r="D70" s="189" t="str">
        <f>'Marketing Outside Toastmasters'!AD13</f>
        <v>006</v>
      </c>
      <c r="E70" s="189"/>
      <c r="F70" s="180"/>
      <c r="G70" s="180"/>
      <c r="H70" s="180">
        <f>'Marketing Outside Toastmasters'!AG13</f>
        <v>110</v>
      </c>
      <c r="I70" s="180" t="str">
        <f>'Marketing Outside Toastmasters'!AH13</f>
        <v>USD</v>
      </c>
      <c r="J70" s="186">
        <f>'Marketing Outside Toastmasters'!AI13</f>
        <v>0</v>
      </c>
      <c r="K70" s="186">
        <f>'Marketing Outside Toastmasters'!AJ13</f>
        <v>0</v>
      </c>
      <c r="L70" s="186">
        <f>'Marketing Outside Toastmasters'!AK13</f>
        <v>0</v>
      </c>
      <c r="M70" s="186">
        <f>'Marketing Outside Toastmasters'!AL13</f>
        <v>0</v>
      </c>
      <c r="N70" s="186">
        <f>'Marketing Outside Toastmasters'!AM13</f>
        <v>0</v>
      </c>
      <c r="O70" s="186">
        <f>'Marketing Outside Toastmasters'!AN13</f>
        <v>0</v>
      </c>
      <c r="P70" s="186">
        <f>'Marketing Outside Toastmasters'!AO13</f>
        <v>0</v>
      </c>
      <c r="Q70" s="186">
        <f>'Marketing Outside Toastmasters'!AP13</f>
        <v>0</v>
      </c>
      <c r="R70" s="186">
        <f>'Marketing Outside Toastmasters'!AQ13</f>
        <v>0</v>
      </c>
      <c r="S70" s="186">
        <f>'Marketing Outside Toastmasters'!AR13</f>
        <v>0</v>
      </c>
      <c r="T70" s="186">
        <f>'Marketing Outside Toastmasters'!AS13</f>
        <v>0</v>
      </c>
      <c r="U70" s="186">
        <f>'Marketing Outside Toastmasters'!AT13</f>
        <v>0</v>
      </c>
      <c r="V70" s="186">
        <f t="shared" si="1"/>
        <v>0</v>
      </c>
      <c r="W70" s="180"/>
      <c r="X70" s="180"/>
      <c r="Y70" s="180"/>
      <c r="Z70" s="180"/>
    </row>
    <row r="71" ht="12.75" customHeight="1">
      <c r="A71" s="180" t="str">
        <f>'Marketing Outside Toastmasters'!AA14</f>
        <v>Budget</v>
      </c>
      <c r="B71" s="180" t="str">
        <f>'Marketing Outside Toastmasters'!AB14</f>
        <v>7036-000000</v>
      </c>
      <c r="C71" s="180">
        <f>'Marketing Outside Toastmasters'!AC14</f>
        <v>500</v>
      </c>
      <c r="D71" s="189" t="str">
        <f>'Marketing Outside Toastmasters'!AD14</f>
        <v>006</v>
      </c>
      <c r="E71" s="189"/>
      <c r="F71" s="180"/>
      <c r="G71" s="180"/>
      <c r="H71" s="180">
        <f>'Marketing Outside Toastmasters'!AG14</f>
        <v>110</v>
      </c>
      <c r="I71" s="180" t="str">
        <f>'Marketing Outside Toastmasters'!AH14</f>
        <v>USD</v>
      </c>
      <c r="J71" s="186">
        <f>'Marketing Outside Toastmasters'!AI14</f>
        <v>0</v>
      </c>
      <c r="K71" s="186">
        <f>'Marketing Outside Toastmasters'!AJ14</f>
        <v>0</v>
      </c>
      <c r="L71" s="186">
        <f>'Marketing Outside Toastmasters'!AK14</f>
        <v>200</v>
      </c>
      <c r="M71" s="186">
        <f>'Marketing Outside Toastmasters'!AL14</f>
        <v>200</v>
      </c>
      <c r="N71" s="186">
        <f>'Marketing Outside Toastmasters'!AM14</f>
        <v>200</v>
      </c>
      <c r="O71" s="186">
        <f>'Marketing Outside Toastmasters'!AN14</f>
        <v>200</v>
      </c>
      <c r="P71" s="186">
        <f>'Marketing Outside Toastmasters'!AO14</f>
        <v>400</v>
      </c>
      <c r="Q71" s="186">
        <f>'Marketing Outside Toastmasters'!AP14</f>
        <v>200</v>
      </c>
      <c r="R71" s="186">
        <f>'Marketing Outside Toastmasters'!AQ14</f>
        <v>200</v>
      </c>
      <c r="S71" s="186">
        <f>'Marketing Outside Toastmasters'!AR14</f>
        <v>200</v>
      </c>
      <c r="T71" s="186">
        <f>'Marketing Outside Toastmasters'!AS14</f>
        <v>200</v>
      </c>
      <c r="U71" s="186">
        <f>'Marketing Outside Toastmasters'!AT14</f>
        <v>200</v>
      </c>
      <c r="V71" s="186">
        <f t="shared" si="1"/>
        <v>2200</v>
      </c>
      <c r="W71" s="180"/>
      <c r="X71" s="180"/>
      <c r="Y71" s="180"/>
      <c r="Z71" s="180"/>
    </row>
    <row r="72" ht="12.75" customHeight="1">
      <c r="A72" s="180" t="str">
        <f>'Marketing Outside Toastmasters'!AA15</f>
        <v>Budget</v>
      </c>
      <c r="B72" s="180" t="str">
        <f>'Marketing Outside Toastmasters'!AB15</f>
        <v>7044-000000</v>
      </c>
      <c r="C72" s="180">
        <f>'Marketing Outside Toastmasters'!AC15</f>
        <v>500</v>
      </c>
      <c r="D72" s="189" t="str">
        <f>'Marketing Outside Toastmasters'!AD15</f>
        <v>006</v>
      </c>
      <c r="E72" s="189"/>
      <c r="F72" s="180"/>
      <c r="G72" s="180"/>
      <c r="H72" s="180">
        <f>'Marketing Outside Toastmasters'!AG15</f>
        <v>110</v>
      </c>
      <c r="I72" s="180" t="str">
        <f>'Marketing Outside Toastmasters'!AH15</f>
        <v>USD</v>
      </c>
      <c r="J72" s="186">
        <f>'Marketing Outside Toastmasters'!AI15</f>
        <v>0</v>
      </c>
      <c r="K72" s="186">
        <f>'Marketing Outside Toastmasters'!AJ15</f>
        <v>0</v>
      </c>
      <c r="L72" s="186">
        <f>'Marketing Outside Toastmasters'!AK15</f>
        <v>75</v>
      </c>
      <c r="M72" s="186">
        <f>'Marketing Outside Toastmasters'!AL15</f>
        <v>75</v>
      </c>
      <c r="N72" s="186">
        <f>'Marketing Outside Toastmasters'!AM15</f>
        <v>75</v>
      </c>
      <c r="O72" s="186">
        <f>'Marketing Outside Toastmasters'!AN15</f>
        <v>75</v>
      </c>
      <c r="P72" s="186">
        <f>'Marketing Outside Toastmasters'!AO15</f>
        <v>75</v>
      </c>
      <c r="Q72" s="186">
        <f>'Marketing Outside Toastmasters'!AP15</f>
        <v>75</v>
      </c>
      <c r="R72" s="186">
        <f>'Marketing Outside Toastmasters'!AQ15</f>
        <v>75</v>
      </c>
      <c r="S72" s="186">
        <f>'Marketing Outside Toastmasters'!AR15</f>
        <v>75</v>
      </c>
      <c r="T72" s="186">
        <f>'Marketing Outside Toastmasters'!AS15</f>
        <v>75</v>
      </c>
      <c r="U72" s="186">
        <f>'Marketing Outside Toastmasters'!AT15</f>
        <v>75</v>
      </c>
      <c r="V72" s="186">
        <f t="shared" si="1"/>
        <v>750</v>
      </c>
      <c r="W72" s="180"/>
      <c r="X72" s="180"/>
      <c r="Y72" s="180"/>
      <c r="Z72" s="180"/>
    </row>
    <row r="73" ht="12.75" customHeight="1">
      <c r="A73" s="180" t="str">
        <f>'Marketing Outside Toastmasters'!AA16</f>
        <v>Budget</v>
      </c>
      <c r="B73" s="180" t="str">
        <f>'Marketing Outside Toastmasters'!AB16</f>
        <v>7082-000000</v>
      </c>
      <c r="C73" s="180">
        <f>'Marketing Outside Toastmasters'!AC16</f>
        <v>500</v>
      </c>
      <c r="D73" s="189" t="str">
        <f>'Marketing Outside Toastmasters'!AD16</f>
        <v>006</v>
      </c>
      <c r="E73" s="189"/>
      <c r="F73" s="180"/>
      <c r="G73" s="180"/>
      <c r="H73" s="180">
        <f>'Marketing Outside Toastmasters'!AG16</f>
        <v>110</v>
      </c>
      <c r="I73" s="180" t="str">
        <f>'Marketing Outside Toastmasters'!AH16</f>
        <v>USD</v>
      </c>
      <c r="J73" s="186">
        <f>'Marketing Outside Toastmasters'!AI16</f>
        <v>0</v>
      </c>
      <c r="K73" s="186">
        <f>'Marketing Outside Toastmasters'!AJ16</f>
        <v>0</v>
      </c>
      <c r="L73" s="186">
        <f>'Marketing Outside Toastmasters'!AK16</f>
        <v>50</v>
      </c>
      <c r="M73" s="186">
        <f>'Marketing Outside Toastmasters'!AL16</f>
        <v>50</v>
      </c>
      <c r="N73" s="186">
        <f>'Marketing Outside Toastmasters'!AM16</f>
        <v>50</v>
      </c>
      <c r="O73" s="186">
        <f>'Marketing Outside Toastmasters'!AN16</f>
        <v>50</v>
      </c>
      <c r="P73" s="186">
        <f>'Marketing Outside Toastmasters'!AO16</f>
        <v>50</v>
      </c>
      <c r="Q73" s="186">
        <f>'Marketing Outside Toastmasters'!AP16</f>
        <v>50</v>
      </c>
      <c r="R73" s="186">
        <f>'Marketing Outside Toastmasters'!AQ16</f>
        <v>50</v>
      </c>
      <c r="S73" s="186">
        <f>'Marketing Outside Toastmasters'!AR16</f>
        <v>50</v>
      </c>
      <c r="T73" s="186">
        <f>'Marketing Outside Toastmasters'!AS16</f>
        <v>50</v>
      </c>
      <c r="U73" s="186">
        <f>'Marketing Outside Toastmasters'!AT16</f>
        <v>50</v>
      </c>
      <c r="V73" s="186">
        <f t="shared" si="1"/>
        <v>500</v>
      </c>
      <c r="W73" s="180"/>
      <c r="X73" s="180"/>
      <c r="Y73" s="180"/>
      <c r="Z73" s="180"/>
    </row>
    <row r="74" ht="12.75" customHeight="1">
      <c r="A74" s="180" t="str">
        <f>'Marketing Outside Toastmasters'!AA17</f>
        <v>Budget</v>
      </c>
      <c r="B74" s="180" t="str">
        <f>'Marketing Outside Toastmasters'!AB17</f>
        <v/>
      </c>
      <c r="C74" s="180">
        <f>'Marketing Outside Toastmasters'!AC17</f>
        <v>500</v>
      </c>
      <c r="D74" s="189" t="str">
        <f>'Marketing Outside Toastmasters'!AD17</f>
        <v>006</v>
      </c>
      <c r="E74" s="189"/>
      <c r="F74" s="180"/>
      <c r="G74" s="180"/>
      <c r="H74" s="180">
        <f>'Marketing Outside Toastmasters'!AG17</f>
        <v>110</v>
      </c>
      <c r="I74" s="180" t="str">
        <f>'Marketing Outside Toastmasters'!AH17</f>
        <v>USD</v>
      </c>
      <c r="J74" s="186">
        <f>'Marketing Outside Toastmasters'!AI17</f>
        <v>0</v>
      </c>
      <c r="K74" s="186">
        <f>'Marketing Outside Toastmasters'!AJ17</f>
        <v>0</v>
      </c>
      <c r="L74" s="186">
        <f>'Marketing Outside Toastmasters'!AK17</f>
        <v>0</v>
      </c>
      <c r="M74" s="186">
        <f>'Marketing Outside Toastmasters'!AL17</f>
        <v>0</v>
      </c>
      <c r="N74" s="186">
        <f>'Marketing Outside Toastmasters'!AM17</f>
        <v>0</v>
      </c>
      <c r="O74" s="186">
        <f>'Marketing Outside Toastmasters'!AN17</f>
        <v>0</v>
      </c>
      <c r="P74" s="186">
        <f>'Marketing Outside Toastmasters'!AO17</f>
        <v>0</v>
      </c>
      <c r="Q74" s="186">
        <f>'Marketing Outside Toastmasters'!AP17</f>
        <v>0</v>
      </c>
      <c r="R74" s="186">
        <f>'Marketing Outside Toastmasters'!AQ17</f>
        <v>0</v>
      </c>
      <c r="S74" s="186">
        <f>'Marketing Outside Toastmasters'!AR17</f>
        <v>0</v>
      </c>
      <c r="T74" s="186">
        <f>'Marketing Outside Toastmasters'!AS17</f>
        <v>0</v>
      </c>
      <c r="U74" s="186">
        <f>'Marketing Outside Toastmasters'!AT17</f>
        <v>0</v>
      </c>
      <c r="V74" s="186">
        <f t="shared" si="1"/>
        <v>0</v>
      </c>
      <c r="W74" s="180"/>
      <c r="X74" s="180"/>
      <c r="Y74" s="180"/>
      <c r="Z74" s="180"/>
    </row>
    <row r="75" ht="12.75" customHeight="1">
      <c r="A75" s="180" t="str">
        <f>'Marketing Outside Toastmasters'!AA18</f>
        <v>Budget</v>
      </c>
      <c r="B75" s="180" t="str">
        <f>'Marketing Outside Toastmasters'!AB18</f>
        <v/>
      </c>
      <c r="C75" s="180">
        <f>'Marketing Outside Toastmasters'!AC18</f>
        <v>500</v>
      </c>
      <c r="D75" s="189" t="str">
        <f>'Marketing Outside Toastmasters'!AD18</f>
        <v>006</v>
      </c>
      <c r="E75" s="189"/>
      <c r="F75" s="180"/>
      <c r="G75" s="180"/>
      <c r="H75" s="180">
        <f>'Marketing Outside Toastmasters'!AG18</f>
        <v>110</v>
      </c>
      <c r="I75" s="180" t="str">
        <f>'Marketing Outside Toastmasters'!AH18</f>
        <v>USD</v>
      </c>
      <c r="J75" s="186">
        <f>'Marketing Outside Toastmasters'!AI18</f>
        <v>0</v>
      </c>
      <c r="K75" s="186">
        <f>'Marketing Outside Toastmasters'!AJ18</f>
        <v>0</v>
      </c>
      <c r="L75" s="186">
        <f>'Marketing Outside Toastmasters'!AK18</f>
        <v>0</v>
      </c>
      <c r="M75" s="186">
        <f>'Marketing Outside Toastmasters'!AL18</f>
        <v>0</v>
      </c>
      <c r="N75" s="186">
        <f>'Marketing Outside Toastmasters'!AM18</f>
        <v>0</v>
      </c>
      <c r="O75" s="186">
        <f>'Marketing Outside Toastmasters'!AN18</f>
        <v>0</v>
      </c>
      <c r="P75" s="186">
        <f>'Marketing Outside Toastmasters'!AO18</f>
        <v>0</v>
      </c>
      <c r="Q75" s="186">
        <f>'Marketing Outside Toastmasters'!AP18</f>
        <v>0</v>
      </c>
      <c r="R75" s="186">
        <f>'Marketing Outside Toastmasters'!AQ18</f>
        <v>0</v>
      </c>
      <c r="S75" s="186">
        <f>'Marketing Outside Toastmasters'!AR18</f>
        <v>0</v>
      </c>
      <c r="T75" s="186">
        <f>'Marketing Outside Toastmasters'!AS18</f>
        <v>0</v>
      </c>
      <c r="U75" s="186">
        <f>'Marketing Outside Toastmasters'!AT18</f>
        <v>0</v>
      </c>
      <c r="V75" s="186">
        <f t="shared" si="1"/>
        <v>0</v>
      </c>
      <c r="W75" s="180"/>
      <c r="X75" s="180"/>
      <c r="Y75" s="180"/>
      <c r="Z75" s="180"/>
    </row>
    <row r="76" ht="12.75" customHeight="1">
      <c r="A76" s="180" t="str">
        <f>'Marketing Outside Toastmasters'!AA19</f>
        <v>Budget</v>
      </c>
      <c r="B76" s="180" t="str">
        <f>'Marketing Outside Toastmasters'!AB19</f>
        <v/>
      </c>
      <c r="C76" s="180">
        <f>'Marketing Outside Toastmasters'!AC19</f>
        <v>500</v>
      </c>
      <c r="D76" s="189" t="str">
        <f>'Marketing Outside Toastmasters'!AD19</f>
        <v>006</v>
      </c>
      <c r="E76" s="189"/>
      <c r="F76" s="180"/>
      <c r="G76" s="180"/>
      <c r="H76" s="180">
        <f>'Marketing Outside Toastmasters'!AG19</f>
        <v>110</v>
      </c>
      <c r="I76" s="180" t="str">
        <f>'Marketing Outside Toastmasters'!AH19</f>
        <v>USD</v>
      </c>
      <c r="J76" s="186">
        <f>'Marketing Outside Toastmasters'!AI19</f>
        <v>0</v>
      </c>
      <c r="K76" s="186">
        <f>'Marketing Outside Toastmasters'!AJ19</f>
        <v>0</v>
      </c>
      <c r="L76" s="186">
        <f>'Marketing Outside Toastmasters'!AK19</f>
        <v>0</v>
      </c>
      <c r="M76" s="186">
        <f>'Marketing Outside Toastmasters'!AL19</f>
        <v>0</v>
      </c>
      <c r="N76" s="186">
        <f>'Marketing Outside Toastmasters'!AM19</f>
        <v>0</v>
      </c>
      <c r="O76" s="186">
        <f>'Marketing Outside Toastmasters'!AN19</f>
        <v>0</v>
      </c>
      <c r="P76" s="186">
        <f>'Marketing Outside Toastmasters'!AO19</f>
        <v>0</v>
      </c>
      <c r="Q76" s="186">
        <f>'Marketing Outside Toastmasters'!AP19</f>
        <v>0</v>
      </c>
      <c r="R76" s="186">
        <f>'Marketing Outside Toastmasters'!AQ19</f>
        <v>0</v>
      </c>
      <c r="S76" s="186">
        <f>'Marketing Outside Toastmasters'!AR19</f>
        <v>0</v>
      </c>
      <c r="T76" s="186">
        <f>'Marketing Outside Toastmasters'!AS19</f>
        <v>0</v>
      </c>
      <c r="U76" s="186">
        <f>'Marketing Outside Toastmasters'!AT19</f>
        <v>0</v>
      </c>
      <c r="V76" s="186">
        <f t="shared" si="1"/>
        <v>0</v>
      </c>
      <c r="W76" s="180"/>
      <c r="X76" s="180"/>
      <c r="Y76" s="180"/>
      <c r="Z76" s="180"/>
    </row>
    <row r="77" ht="12.75" customHeight="1">
      <c r="A77" s="180" t="str">
        <f>Recognition!AA10</f>
        <v>Budget</v>
      </c>
      <c r="B77" s="180" t="str">
        <f>Recognition!AB10</f>
        <v>7006-000000</v>
      </c>
      <c r="C77" s="180">
        <f>Recognition!AC10</f>
        <v>570</v>
      </c>
      <c r="D77" s="180" t="str">
        <f>Recognition!AD10</f>
        <v>006</v>
      </c>
      <c r="E77" s="189"/>
      <c r="F77" s="180"/>
      <c r="G77" s="180"/>
      <c r="H77" s="180">
        <f>Recognition!AG10</f>
        <v>110</v>
      </c>
      <c r="I77" s="180" t="str">
        <f>Recognition!AH10</f>
        <v>USD</v>
      </c>
      <c r="J77" s="186">
        <f>Recognition!AI10</f>
        <v>0</v>
      </c>
      <c r="K77" s="186">
        <f>Recognition!AJ10</f>
        <v>0</v>
      </c>
      <c r="L77" s="186">
        <f>Recognition!AK10</f>
        <v>0</v>
      </c>
      <c r="M77" s="186">
        <f>Recognition!AL10</f>
        <v>0</v>
      </c>
      <c r="N77" s="186">
        <f>Recognition!AM10</f>
        <v>0</v>
      </c>
      <c r="O77" s="186">
        <f>Recognition!AN10</f>
        <v>0</v>
      </c>
      <c r="P77" s="186">
        <f>Recognition!AO10</f>
        <v>0</v>
      </c>
      <c r="Q77" s="186">
        <f>Recognition!AP10</f>
        <v>0</v>
      </c>
      <c r="R77" s="186">
        <f>Recognition!AQ10</f>
        <v>0</v>
      </c>
      <c r="S77" s="186">
        <f>Recognition!AR10</f>
        <v>0</v>
      </c>
      <c r="T77" s="186">
        <f>Recognition!AS10</f>
        <v>0</v>
      </c>
      <c r="U77" s="186">
        <f>Recognition!AT10</f>
        <v>0</v>
      </c>
      <c r="V77" s="186">
        <f t="shared" si="1"/>
        <v>0</v>
      </c>
      <c r="W77" s="180"/>
      <c r="X77" s="180"/>
      <c r="Y77" s="180"/>
      <c r="Z77" s="180"/>
    </row>
    <row r="78" ht="12.75" customHeight="1">
      <c r="A78" s="180" t="str">
        <f>Recognition!AA11</f>
        <v>Budget</v>
      </c>
      <c r="B78" s="180" t="str">
        <f>Recognition!AB11</f>
        <v>7008-000000</v>
      </c>
      <c r="C78" s="180">
        <f>Recognition!AC11</f>
        <v>570</v>
      </c>
      <c r="D78" s="180" t="str">
        <f>Recognition!AD11</f>
        <v>006</v>
      </c>
      <c r="E78" s="189"/>
      <c r="F78" s="180"/>
      <c r="G78" s="180"/>
      <c r="H78" s="180">
        <f>Recognition!AG11</f>
        <v>110</v>
      </c>
      <c r="I78" s="180" t="str">
        <f>Recognition!AH11</f>
        <v>USD</v>
      </c>
      <c r="J78" s="186">
        <f>Recognition!AI11</f>
        <v>0</v>
      </c>
      <c r="K78" s="186">
        <f>Recognition!AJ11</f>
        <v>0</v>
      </c>
      <c r="L78" s="186">
        <f>Recognition!AK11</f>
        <v>0</v>
      </c>
      <c r="M78" s="186">
        <f>Recognition!AL11</f>
        <v>0</v>
      </c>
      <c r="N78" s="186">
        <f>Recognition!AM11</f>
        <v>0</v>
      </c>
      <c r="O78" s="186">
        <f>Recognition!AN11</f>
        <v>0</v>
      </c>
      <c r="P78" s="186">
        <f>Recognition!AO11</f>
        <v>0</v>
      </c>
      <c r="Q78" s="186">
        <f>Recognition!AP11</f>
        <v>0</v>
      </c>
      <c r="R78" s="186">
        <f>Recognition!AQ11</f>
        <v>0</v>
      </c>
      <c r="S78" s="186">
        <f>Recognition!AR11</f>
        <v>0</v>
      </c>
      <c r="T78" s="186">
        <f>Recognition!AS11</f>
        <v>0</v>
      </c>
      <c r="U78" s="186">
        <f>Recognition!AT11</f>
        <v>0</v>
      </c>
      <c r="V78" s="186">
        <f t="shared" si="1"/>
        <v>0</v>
      </c>
      <c r="W78" s="180"/>
      <c r="X78" s="180"/>
      <c r="Y78" s="180"/>
      <c r="Z78" s="180"/>
    </row>
    <row r="79" ht="12.75" customHeight="1">
      <c r="A79" s="180" t="str">
        <f>Recognition!AA12</f>
        <v>Budget</v>
      </c>
      <c r="B79" s="180" t="str">
        <f>Recognition!AB12</f>
        <v>7010-000000</v>
      </c>
      <c r="C79" s="180">
        <f>Recognition!AC12</f>
        <v>570</v>
      </c>
      <c r="D79" s="180" t="str">
        <f>Recognition!AD12</f>
        <v>006</v>
      </c>
      <c r="E79" s="189"/>
      <c r="F79" s="180"/>
      <c r="G79" s="180"/>
      <c r="H79" s="180">
        <f>Recognition!AG12</f>
        <v>110</v>
      </c>
      <c r="I79" s="180" t="str">
        <f>Recognition!AH12</f>
        <v>USD</v>
      </c>
      <c r="J79" s="186">
        <f>Recognition!AI12</f>
        <v>0</v>
      </c>
      <c r="K79" s="186">
        <f>Recognition!AJ12</f>
        <v>1100</v>
      </c>
      <c r="L79" s="186">
        <f>Recognition!AK12</f>
        <v>0</v>
      </c>
      <c r="M79" s="186">
        <f>Recognition!AL12</f>
        <v>0</v>
      </c>
      <c r="N79" s="186">
        <f>Recognition!AM12</f>
        <v>0</v>
      </c>
      <c r="O79" s="186">
        <f>Recognition!AN12</f>
        <v>0</v>
      </c>
      <c r="P79" s="186">
        <f>Recognition!AO12</f>
        <v>0</v>
      </c>
      <c r="Q79" s="186">
        <f>Recognition!AP12</f>
        <v>0</v>
      </c>
      <c r="R79" s="186">
        <f>Recognition!AQ12</f>
        <v>0</v>
      </c>
      <c r="S79" s="186">
        <f>Recognition!AR12</f>
        <v>0</v>
      </c>
      <c r="T79" s="186">
        <f>Recognition!AS12</f>
        <v>0</v>
      </c>
      <c r="U79" s="186">
        <f>Recognition!AT12</f>
        <v>0</v>
      </c>
      <c r="V79" s="186">
        <f t="shared" si="1"/>
        <v>1100</v>
      </c>
      <c r="W79" s="180"/>
      <c r="X79" s="180"/>
      <c r="Y79" s="180"/>
      <c r="Z79" s="180"/>
    </row>
    <row r="80" ht="12.75" customHeight="1">
      <c r="A80" s="180" t="str">
        <f>Recognition!AA13</f>
        <v>Budget</v>
      </c>
      <c r="B80" s="180" t="str">
        <f>Recognition!AB13</f>
        <v>7012-000000</v>
      </c>
      <c r="C80" s="180">
        <f>Recognition!AC13</f>
        <v>570</v>
      </c>
      <c r="D80" s="180" t="str">
        <f>Recognition!AD13</f>
        <v>006</v>
      </c>
      <c r="E80" s="189"/>
      <c r="F80" s="180"/>
      <c r="G80" s="180"/>
      <c r="H80" s="180">
        <f>Recognition!AG13</f>
        <v>110</v>
      </c>
      <c r="I80" s="180" t="str">
        <f>Recognition!AH13</f>
        <v>USD</v>
      </c>
      <c r="J80" s="186">
        <f>Recognition!AI13</f>
        <v>0</v>
      </c>
      <c r="K80" s="186">
        <f>Recognition!AJ13</f>
        <v>134</v>
      </c>
      <c r="L80" s="186">
        <f>Recognition!AK13</f>
        <v>0</v>
      </c>
      <c r="M80" s="186">
        <f>Recognition!AL13</f>
        <v>0</v>
      </c>
      <c r="N80" s="186">
        <f>Recognition!AM13</f>
        <v>0</v>
      </c>
      <c r="O80" s="186">
        <f>Recognition!AN13</f>
        <v>0</v>
      </c>
      <c r="P80" s="186">
        <f>Recognition!AO13</f>
        <v>0</v>
      </c>
      <c r="Q80" s="186">
        <f>Recognition!AP13</f>
        <v>0</v>
      </c>
      <c r="R80" s="186">
        <f>Recognition!AQ13</f>
        <v>0</v>
      </c>
      <c r="S80" s="186">
        <f>Recognition!AR13</f>
        <v>0</v>
      </c>
      <c r="T80" s="186">
        <f>Recognition!AS13</f>
        <v>0</v>
      </c>
      <c r="U80" s="186">
        <f>Recognition!AT13</f>
        <v>0</v>
      </c>
      <c r="V80" s="186">
        <f t="shared" si="1"/>
        <v>134</v>
      </c>
      <c r="W80" s="180"/>
      <c r="X80" s="180"/>
      <c r="Y80" s="180"/>
      <c r="Z80" s="180"/>
    </row>
    <row r="81" ht="12.75" customHeight="1">
      <c r="A81" s="180" t="str">
        <f>Recognition!AA14</f>
        <v>Budget</v>
      </c>
      <c r="B81" s="180" t="str">
        <f>Recognition!AB14</f>
        <v>7036-000000</v>
      </c>
      <c r="C81" s="180">
        <f>Recognition!AC14</f>
        <v>570</v>
      </c>
      <c r="D81" s="180" t="str">
        <f>Recognition!AD14</f>
        <v>006</v>
      </c>
      <c r="E81" s="189"/>
      <c r="F81" s="180"/>
      <c r="G81" s="180"/>
      <c r="H81" s="180">
        <f>Recognition!AG14</f>
        <v>110</v>
      </c>
      <c r="I81" s="180" t="str">
        <f>Recognition!AH14</f>
        <v>USD</v>
      </c>
      <c r="J81" s="186">
        <f>Recognition!AI14</f>
        <v>0</v>
      </c>
      <c r="K81" s="186">
        <f>Recognition!AJ14</f>
        <v>0</v>
      </c>
      <c r="L81" s="186">
        <f>Recognition!AK14</f>
        <v>0</v>
      </c>
      <c r="M81" s="186">
        <f>Recognition!AL14</f>
        <v>0</v>
      </c>
      <c r="N81" s="186">
        <f>Recognition!AM14</f>
        <v>0</v>
      </c>
      <c r="O81" s="186">
        <f>Recognition!AN14</f>
        <v>0</v>
      </c>
      <c r="P81" s="186">
        <f>Recognition!AO14</f>
        <v>0</v>
      </c>
      <c r="Q81" s="186">
        <f>Recognition!AP14</f>
        <v>0</v>
      </c>
      <c r="R81" s="186">
        <f>Recognition!AQ14</f>
        <v>0</v>
      </c>
      <c r="S81" s="186">
        <f>Recognition!AR14</f>
        <v>0</v>
      </c>
      <c r="T81" s="186">
        <f>Recognition!AS14</f>
        <v>0</v>
      </c>
      <c r="U81" s="186">
        <f>Recognition!AT14</f>
        <v>0</v>
      </c>
      <c r="V81" s="186">
        <f t="shared" si="1"/>
        <v>0</v>
      </c>
      <c r="W81" s="180"/>
      <c r="X81" s="180"/>
      <c r="Y81" s="180"/>
      <c r="Z81" s="180"/>
    </row>
    <row r="82" ht="12.75" customHeight="1">
      <c r="A82" s="180" t="str">
        <f>Recognition!AA15</f>
        <v>Budget</v>
      </c>
      <c r="B82" s="180" t="str">
        <f>Recognition!AB15</f>
        <v>7044-000000</v>
      </c>
      <c r="C82" s="180">
        <f>Recognition!AC15</f>
        <v>570</v>
      </c>
      <c r="D82" s="180" t="str">
        <f>Recognition!AD15</f>
        <v>006</v>
      </c>
      <c r="E82" s="189"/>
      <c r="F82" s="180"/>
      <c r="G82" s="180"/>
      <c r="H82" s="180">
        <f>Recognition!AG15</f>
        <v>110</v>
      </c>
      <c r="I82" s="180" t="str">
        <f>Recognition!AH15</f>
        <v>USD</v>
      </c>
      <c r="J82" s="186">
        <f>Recognition!AI15</f>
        <v>0</v>
      </c>
      <c r="K82" s="186">
        <f>Recognition!AJ15</f>
        <v>58</v>
      </c>
      <c r="L82" s="186">
        <f>Recognition!AK15</f>
        <v>0</v>
      </c>
      <c r="M82" s="186">
        <f>Recognition!AL15</f>
        <v>100</v>
      </c>
      <c r="N82" s="186">
        <f>Recognition!AM15</f>
        <v>100</v>
      </c>
      <c r="O82" s="186">
        <f>Recognition!AN15</f>
        <v>0</v>
      </c>
      <c r="P82" s="186">
        <f>Recognition!AO15</f>
        <v>100</v>
      </c>
      <c r="Q82" s="186">
        <f>Recognition!AP15</f>
        <v>0</v>
      </c>
      <c r="R82" s="186">
        <f>Recognition!AQ15</f>
        <v>100</v>
      </c>
      <c r="S82" s="186">
        <f>Recognition!AR15</f>
        <v>100</v>
      </c>
      <c r="T82" s="186">
        <f>Recognition!AS15</f>
        <v>0</v>
      </c>
      <c r="U82" s="186">
        <f>Recognition!AT15</f>
        <v>30</v>
      </c>
      <c r="V82" s="186">
        <f t="shared" si="1"/>
        <v>588</v>
      </c>
      <c r="W82" s="180"/>
      <c r="X82" s="180"/>
      <c r="Y82" s="180"/>
      <c r="Z82" s="180"/>
    </row>
    <row r="83" ht="12.75" customHeight="1">
      <c r="A83" s="180" t="str">
        <f>Recognition!AA16</f>
        <v>Budget</v>
      </c>
      <c r="B83" s="180" t="str">
        <f>Recognition!AB16</f>
        <v>7082-000000</v>
      </c>
      <c r="C83" s="180">
        <f>Recognition!AC16</f>
        <v>570</v>
      </c>
      <c r="D83" s="180" t="str">
        <f>Recognition!AD16</f>
        <v>006</v>
      </c>
      <c r="E83" s="189"/>
      <c r="F83" s="180"/>
      <c r="G83" s="180"/>
      <c r="H83" s="180">
        <f>Recognition!AG16</f>
        <v>110</v>
      </c>
      <c r="I83" s="180" t="str">
        <f>Recognition!AH16</f>
        <v>USD</v>
      </c>
      <c r="J83" s="186">
        <f>Recognition!AI16</f>
        <v>0</v>
      </c>
      <c r="K83" s="186">
        <f>Recognition!AJ16</f>
        <v>0</v>
      </c>
      <c r="L83" s="186">
        <f>Recognition!AK16</f>
        <v>140</v>
      </c>
      <c r="M83" s="186">
        <f>Recognition!AL16</f>
        <v>0</v>
      </c>
      <c r="N83" s="186">
        <f>Recognition!AM16</f>
        <v>0</v>
      </c>
      <c r="O83" s="186">
        <f>Recognition!AN16</f>
        <v>0</v>
      </c>
      <c r="P83" s="186">
        <f>Recognition!AO16</f>
        <v>0</v>
      </c>
      <c r="Q83" s="186">
        <f>Recognition!AP16</f>
        <v>0</v>
      </c>
      <c r="R83" s="186">
        <f>Recognition!AQ16</f>
        <v>0</v>
      </c>
      <c r="S83" s="186">
        <f>Recognition!AR16</f>
        <v>0</v>
      </c>
      <c r="T83" s="186">
        <f>Recognition!AS16</f>
        <v>0</v>
      </c>
      <c r="U83" s="186">
        <f>Recognition!AT16</f>
        <v>0</v>
      </c>
      <c r="V83" s="186">
        <f t="shared" si="1"/>
        <v>140</v>
      </c>
      <c r="W83" s="180"/>
      <c r="X83" s="180"/>
      <c r="Y83" s="180"/>
      <c r="Z83" s="180"/>
    </row>
    <row r="84" ht="12.75" customHeight="1">
      <c r="A84" s="180" t="str">
        <f>Recognition!AA17</f>
        <v>Budget</v>
      </c>
      <c r="B84" s="180" t="str">
        <f>Recognition!AB17</f>
        <v/>
      </c>
      <c r="C84" s="180">
        <f>Recognition!AC17</f>
        <v>570</v>
      </c>
      <c r="D84" s="180" t="str">
        <f>Recognition!AD17</f>
        <v>006</v>
      </c>
      <c r="E84" s="189"/>
      <c r="F84" s="180"/>
      <c r="G84" s="180"/>
      <c r="H84" s="180">
        <f>Recognition!AG17</f>
        <v>110</v>
      </c>
      <c r="I84" s="180" t="str">
        <f>Recognition!AH17</f>
        <v>USD</v>
      </c>
      <c r="J84" s="186">
        <f>Recognition!AI17</f>
        <v>0</v>
      </c>
      <c r="K84" s="186">
        <f>Recognition!AJ17</f>
        <v>0</v>
      </c>
      <c r="L84" s="186">
        <f>Recognition!AK17</f>
        <v>0</v>
      </c>
      <c r="M84" s="186">
        <f>Recognition!AL17</f>
        <v>0</v>
      </c>
      <c r="N84" s="186">
        <f>Recognition!AM17</f>
        <v>0</v>
      </c>
      <c r="O84" s="186">
        <f>Recognition!AN17</f>
        <v>0</v>
      </c>
      <c r="P84" s="186">
        <f>Recognition!AO17</f>
        <v>0</v>
      </c>
      <c r="Q84" s="186">
        <f>Recognition!AP17</f>
        <v>0</v>
      </c>
      <c r="R84" s="186">
        <f>Recognition!AQ17</f>
        <v>0</v>
      </c>
      <c r="S84" s="186">
        <f>Recognition!AR17</f>
        <v>0</v>
      </c>
      <c r="T84" s="186">
        <f>Recognition!AS17</f>
        <v>0</v>
      </c>
      <c r="U84" s="186">
        <f>Recognition!AT17</f>
        <v>0</v>
      </c>
      <c r="V84" s="186">
        <f t="shared" si="1"/>
        <v>0</v>
      </c>
      <c r="W84" s="180"/>
      <c r="X84" s="180"/>
      <c r="Y84" s="180"/>
      <c r="Z84" s="180"/>
    </row>
    <row r="85" ht="12.75" customHeight="1">
      <c r="A85" s="180" t="str">
        <f>Recognition!AA18</f>
        <v>Budget</v>
      </c>
      <c r="B85" s="180" t="str">
        <f>Recognition!AB18</f>
        <v/>
      </c>
      <c r="C85" s="180">
        <f>Recognition!AC18</f>
        <v>570</v>
      </c>
      <c r="D85" s="180" t="str">
        <f>Recognition!AD18</f>
        <v>006</v>
      </c>
      <c r="E85" s="189"/>
      <c r="F85" s="180"/>
      <c r="G85" s="180"/>
      <c r="H85" s="180">
        <f>Recognition!AG18</f>
        <v>110</v>
      </c>
      <c r="I85" s="180" t="str">
        <f>Recognition!AH18</f>
        <v>USD</v>
      </c>
      <c r="J85" s="186">
        <f>Recognition!AI18</f>
        <v>0</v>
      </c>
      <c r="K85" s="186">
        <f>Recognition!AJ18</f>
        <v>0</v>
      </c>
      <c r="L85" s="186">
        <f>Recognition!AK18</f>
        <v>0</v>
      </c>
      <c r="M85" s="186">
        <f>Recognition!AL18</f>
        <v>0</v>
      </c>
      <c r="N85" s="186">
        <f>Recognition!AM18</f>
        <v>0</v>
      </c>
      <c r="O85" s="186">
        <f>Recognition!AN18</f>
        <v>0</v>
      </c>
      <c r="P85" s="186">
        <f>Recognition!AO18</f>
        <v>0</v>
      </c>
      <c r="Q85" s="186">
        <f>Recognition!AP18</f>
        <v>0</v>
      </c>
      <c r="R85" s="186">
        <f>Recognition!AQ18</f>
        <v>0</v>
      </c>
      <c r="S85" s="186">
        <f>Recognition!AR18</f>
        <v>0</v>
      </c>
      <c r="T85" s="186">
        <f>Recognition!AS18</f>
        <v>0</v>
      </c>
      <c r="U85" s="186">
        <f>Recognition!AT18</f>
        <v>0</v>
      </c>
      <c r="V85" s="186">
        <f t="shared" si="1"/>
        <v>0</v>
      </c>
      <c r="W85" s="180"/>
      <c r="X85" s="180"/>
      <c r="Y85" s="180"/>
      <c r="Z85" s="180"/>
    </row>
    <row r="86" ht="12.75" customHeight="1">
      <c r="A86" s="180" t="str">
        <f>Recognition!AA19</f>
        <v>Budget</v>
      </c>
      <c r="B86" s="180" t="str">
        <f>Recognition!AB19</f>
        <v/>
      </c>
      <c r="C86" s="180">
        <f>Recognition!AC19</f>
        <v>570</v>
      </c>
      <c r="D86" s="180" t="str">
        <f>Recognition!AD19</f>
        <v>006</v>
      </c>
      <c r="E86" s="189"/>
      <c r="F86" s="180"/>
      <c r="G86" s="180"/>
      <c r="H86" s="180">
        <f>Recognition!AG19</f>
        <v>110</v>
      </c>
      <c r="I86" s="180" t="str">
        <f>Recognition!AH19</f>
        <v>USD</v>
      </c>
      <c r="J86" s="186">
        <f>Recognition!AI19</f>
        <v>0</v>
      </c>
      <c r="K86" s="186">
        <f>Recognition!AJ19</f>
        <v>0</v>
      </c>
      <c r="L86" s="186">
        <f>Recognition!AK19</f>
        <v>0</v>
      </c>
      <c r="M86" s="186">
        <f>Recognition!AL19</f>
        <v>0</v>
      </c>
      <c r="N86" s="186">
        <f>Recognition!AM19</f>
        <v>0</v>
      </c>
      <c r="O86" s="186">
        <f>Recognition!AN19</f>
        <v>0</v>
      </c>
      <c r="P86" s="186">
        <f>Recognition!AO19</f>
        <v>0</v>
      </c>
      <c r="Q86" s="186">
        <f>Recognition!AP19</f>
        <v>0</v>
      </c>
      <c r="R86" s="186">
        <f>Recognition!AQ19</f>
        <v>0</v>
      </c>
      <c r="S86" s="186">
        <f>Recognition!AR19</f>
        <v>0</v>
      </c>
      <c r="T86" s="186">
        <f>Recognition!AS19</f>
        <v>0</v>
      </c>
      <c r="U86" s="186">
        <f>Recognition!AT19</f>
        <v>0</v>
      </c>
      <c r="V86" s="186">
        <f t="shared" si="1"/>
        <v>0</v>
      </c>
      <c r="W86" s="180"/>
      <c r="X86" s="180"/>
      <c r="Y86" s="180"/>
      <c r="Z86" s="180"/>
    </row>
    <row r="87" ht="12.75" customHeight="1">
      <c r="A87" s="180" t="str">
        <f>Recognition!AA23</f>
        <v>Budget</v>
      </c>
      <c r="B87" s="180" t="str">
        <f>Recognition!AB23</f>
        <v>7006-000000</v>
      </c>
      <c r="C87" s="180">
        <f>Recognition!AC23</f>
        <v>571</v>
      </c>
      <c r="D87" s="180" t="str">
        <f>Recognition!AD23</f>
        <v>006</v>
      </c>
      <c r="E87" s="189"/>
      <c r="F87" s="180"/>
      <c r="G87" s="180"/>
      <c r="H87" s="180">
        <f>Recognition!AG23</f>
        <v>110</v>
      </c>
      <c r="I87" s="180" t="str">
        <f>Recognition!AH23</f>
        <v>USD</v>
      </c>
      <c r="J87" s="186">
        <f>Recognition!AI23</f>
        <v>0</v>
      </c>
      <c r="K87" s="186">
        <f>Recognition!AJ23</f>
        <v>0</v>
      </c>
      <c r="L87" s="186">
        <f>Recognition!AK23</f>
        <v>0</v>
      </c>
      <c r="M87" s="186">
        <f>Recognition!AL23</f>
        <v>0</v>
      </c>
      <c r="N87" s="186">
        <f>Recognition!AM23</f>
        <v>0</v>
      </c>
      <c r="O87" s="186">
        <f>Recognition!AN23</f>
        <v>0</v>
      </c>
      <c r="P87" s="186">
        <f>Recognition!AO23</f>
        <v>0</v>
      </c>
      <c r="Q87" s="186">
        <f>Recognition!AP23</f>
        <v>0</v>
      </c>
      <c r="R87" s="186">
        <f>Recognition!AQ23</f>
        <v>0</v>
      </c>
      <c r="S87" s="186">
        <f>Recognition!AR23</f>
        <v>0</v>
      </c>
      <c r="T87" s="186">
        <f>Recognition!AS23</f>
        <v>0</v>
      </c>
      <c r="U87" s="186">
        <f>Recognition!AT23</f>
        <v>0</v>
      </c>
      <c r="V87" s="186">
        <f t="shared" si="1"/>
        <v>0</v>
      </c>
      <c r="W87" s="180"/>
      <c r="X87" s="180"/>
      <c r="Y87" s="180"/>
      <c r="Z87" s="180"/>
    </row>
    <row r="88" ht="12.75" customHeight="1">
      <c r="A88" s="180" t="str">
        <f>Recognition!AA24</f>
        <v>Budget</v>
      </c>
      <c r="B88" s="180" t="str">
        <f>Recognition!AB24</f>
        <v>7008-000000</v>
      </c>
      <c r="C88" s="180">
        <f>Recognition!AC24</f>
        <v>571</v>
      </c>
      <c r="D88" s="180" t="str">
        <f>Recognition!AD24</f>
        <v>006</v>
      </c>
      <c r="E88" s="189"/>
      <c r="F88" s="180"/>
      <c r="G88" s="180"/>
      <c r="H88" s="180">
        <f>Recognition!AG24</f>
        <v>110</v>
      </c>
      <c r="I88" s="180" t="str">
        <f>Recognition!AH24</f>
        <v>USD</v>
      </c>
      <c r="J88" s="186">
        <f>Recognition!AI24</f>
        <v>0</v>
      </c>
      <c r="K88" s="186">
        <f>Recognition!AJ24</f>
        <v>0</v>
      </c>
      <c r="L88" s="186">
        <f>Recognition!AK24</f>
        <v>0</v>
      </c>
      <c r="M88" s="186">
        <f>Recognition!AL24</f>
        <v>0</v>
      </c>
      <c r="N88" s="186">
        <f>Recognition!AM24</f>
        <v>0</v>
      </c>
      <c r="O88" s="186">
        <f>Recognition!AN24</f>
        <v>0</v>
      </c>
      <c r="P88" s="186">
        <f>Recognition!AO24</f>
        <v>0</v>
      </c>
      <c r="Q88" s="186">
        <f>Recognition!AP24</f>
        <v>0</v>
      </c>
      <c r="R88" s="186">
        <f>Recognition!AQ24</f>
        <v>0</v>
      </c>
      <c r="S88" s="186">
        <f>Recognition!AR24</f>
        <v>0</v>
      </c>
      <c r="T88" s="186">
        <f>Recognition!AS24</f>
        <v>0</v>
      </c>
      <c r="U88" s="186">
        <f>Recognition!AT24</f>
        <v>0</v>
      </c>
      <c r="V88" s="186">
        <f t="shared" si="1"/>
        <v>0</v>
      </c>
      <c r="W88" s="180"/>
      <c r="X88" s="180"/>
      <c r="Y88" s="180"/>
      <c r="Z88" s="180"/>
    </row>
    <row r="89" ht="12.75" customHeight="1">
      <c r="A89" s="180" t="str">
        <f>Recognition!AA25</f>
        <v>Budget</v>
      </c>
      <c r="B89" s="180" t="str">
        <f>Recognition!AB25</f>
        <v>7010-000000</v>
      </c>
      <c r="C89" s="180">
        <f>Recognition!AC25</f>
        <v>571</v>
      </c>
      <c r="D89" s="180" t="str">
        <f>Recognition!AD25</f>
        <v>006</v>
      </c>
      <c r="E89" s="189"/>
      <c r="F89" s="180"/>
      <c r="G89" s="180"/>
      <c r="H89" s="180">
        <f>Recognition!AG25</f>
        <v>110</v>
      </c>
      <c r="I89" s="180" t="str">
        <f>Recognition!AH25</f>
        <v>USD</v>
      </c>
      <c r="J89" s="186">
        <f>Recognition!AI25</f>
        <v>0</v>
      </c>
      <c r="K89" s="186">
        <f>Recognition!AJ25</f>
        <v>0</v>
      </c>
      <c r="L89" s="186">
        <f>Recognition!AK25</f>
        <v>0</v>
      </c>
      <c r="M89" s="186">
        <f>Recognition!AL25</f>
        <v>0</v>
      </c>
      <c r="N89" s="186">
        <f>Recognition!AM25</f>
        <v>0</v>
      </c>
      <c r="O89" s="186">
        <f>Recognition!AN25</f>
        <v>0</v>
      </c>
      <c r="P89" s="186">
        <f>Recognition!AO25</f>
        <v>0</v>
      </c>
      <c r="Q89" s="186">
        <f>Recognition!AP25</f>
        <v>0</v>
      </c>
      <c r="R89" s="186">
        <f>Recognition!AQ25</f>
        <v>0</v>
      </c>
      <c r="S89" s="186">
        <f>Recognition!AR25</f>
        <v>0</v>
      </c>
      <c r="T89" s="186">
        <f>Recognition!AS25</f>
        <v>0</v>
      </c>
      <c r="U89" s="186">
        <f>Recognition!AT25</f>
        <v>0</v>
      </c>
      <c r="V89" s="186">
        <f t="shared" si="1"/>
        <v>0</v>
      </c>
      <c r="W89" s="180"/>
      <c r="X89" s="180"/>
      <c r="Y89" s="180"/>
      <c r="Z89" s="180"/>
    </row>
    <row r="90" ht="12.75" customHeight="1">
      <c r="A90" s="180" t="str">
        <f>Recognition!AA26</f>
        <v>Budget</v>
      </c>
      <c r="B90" s="180" t="str">
        <f>Recognition!AB26</f>
        <v>7012-000000</v>
      </c>
      <c r="C90" s="180">
        <f>Recognition!AC26</f>
        <v>571</v>
      </c>
      <c r="D90" s="180" t="str">
        <f>Recognition!AD26</f>
        <v>006</v>
      </c>
      <c r="E90" s="189"/>
      <c r="F90" s="180"/>
      <c r="G90" s="180"/>
      <c r="H90" s="180">
        <f>Recognition!AG26</f>
        <v>110</v>
      </c>
      <c r="I90" s="180" t="str">
        <f>Recognition!AH26</f>
        <v>USD</v>
      </c>
      <c r="J90" s="186">
        <f>Recognition!AI26</f>
        <v>0</v>
      </c>
      <c r="K90" s="186">
        <f>Recognition!AJ26</f>
        <v>0</v>
      </c>
      <c r="L90" s="186">
        <f>Recognition!AK26</f>
        <v>12</v>
      </c>
      <c r="M90" s="186">
        <f>Recognition!AL26</f>
        <v>0</v>
      </c>
      <c r="N90" s="186">
        <f>Recognition!AM26</f>
        <v>0</v>
      </c>
      <c r="O90" s="186">
        <f>Recognition!AN26</f>
        <v>0</v>
      </c>
      <c r="P90" s="186">
        <f>Recognition!AO26</f>
        <v>0</v>
      </c>
      <c r="Q90" s="186">
        <f>Recognition!AP26</f>
        <v>0</v>
      </c>
      <c r="R90" s="186">
        <f>Recognition!AQ26</f>
        <v>0</v>
      </c>
      <c r="S90" s="186">
        <f>Recognition!AR26</f>
        <v>0</v>
      </c>
      <c r="T90" s="186">
        <f>Recognition!AS26</f>
        <v>0</v>
      </c>
      <c r="U90" s="186">
        <f>Recognition!AT26</f>
        <v>0</v>
      </c>
      <c r="V90" s="186">
        <f t="shared" si="1"/>
        <v>12</v>
      </c>
      <c r="W90" s="180"/>
      <c r="X90" s="180"/>
      <c r="Y90" s="180"/>
      <c r="Z90" s="180"/>
    </row>
    <row r="91" ht="12.75" customHeight="1">
      <c r="A91" s="180" t="str">
        <f>Recognition!AA27</f>
        <v>Budget</v>
      </c>
      <c r="B91" s="180" t="str">
        <f>Recognition!AB27</f>
        <v>7036-000000</v>
      </c>
      <c r="C91" s="180">
        <f>Recognition!AC27</f>
        <v>571</v>
      </c>
      <c r="D91" s="180" t="str">
        <f>Recognition!AD27</f>
        <v>006</v>
      </c>
      <c r="E91" s="189"/>
      <c r="F91" s="180"/>
      <c r="G91" s="180"/>
      <c r="H91" s="180">
        <f>Recognition!AG27</f>
        <v>110</v>
      </c>
      <c r="I91" s="180" t="str">
        <f>Recognition!AH27</f>
        <v>USD</v>
      </c>
      <c r="J91" s="186">
        <f>Recognition!AI27</f>
        <v>0</v>
      </c>
      <c r="K91" s="186">
        <f>Recognition!AJ27</f>
        <v>0</v>
      </c>
      <c r="L91" s="186">
        <f>Recognition!AK27</f>
        <v>0</v>
      </c>
      <c r="M91" s="186">
        <f>Recognition!AL27</f>
        <v>0</v>
      </c>
      <c r="N91" s="186">
        <f>Recognition!AM27</f>
        <v>0</v>
      </c>
      <c r="O91" s="186">
        <f>Recognition!AN27</f>
        <v>0</v>
      </c>
      <c r="P91" s="186">
        <f>Recognition!AO27</f>
        <v>0</v>
      </c>
      <c r="Q91" s="186">
        <f>Recognition!AP27</f>
        <v>0</v>
      </c>
      <c r="R91" s="186">
        <f>Recognition!AQ27</f>
        <v>0</v>
      </c>
      <c r="S91" s="186">
        <f>Recognition!AR27</f>
        <v>0</v>
      </c>
      <c r="T91" s="186">
        <f>Recognition!AS27</f>
        <v>0</v>
      </c>
      <c r="U91" s="186">
        <f>Recognition!AT27</f>
        <v>0</v>
      </c>
      <c r="V91" s="186">
        <f t="shared" si="1"/>
        <v>0</v>
      </c>
      <c r="W91" s="180"/>
      <c r="X91" s="180"/>
      <c r="Y91" s="180"/>
      <c r="Z91" s="180"/>
    </row>
    <row r="92" ht="12.75" customHeight="1">
      <c r="A92" s="180" t="str">
        <f>Recognition!AA28</f>
        <v>Budget</v>
      </c>
      <c r="B92" s="180" t="str">
        <f>Recognition!AB28</f>
        <v>7044-000000</v>
      </c>
      <c r="C92" s="180">
        <f>Recognition!AC28</f>
        <v>571</v>
      </c>
      <c r="D92" s="180" t="str">
        <f>Recognition!AD28</f>
        <v>006</v>
      </c>
      <c r="E92" s="189"/>
      <c r="F92" s="180"/>
      <c r="G92" s="180"/>
      <c r="H92" s="180">
        <f>Recognition!AG28</f>
        <v>110</v>
      </c>
      <c r="I92" s="180" t="str">
        <f>Recognition!AH28</f>
        <v>USD</v>
      </c>
      <c r="J92" s="186">
        <f>Recognition!AI28</f>
        <v>0</v>
      </c>
      <c r="K92" s="186">
        <f>Recognition!AJ28</f>
        <v>33</v>
      </c>
      <c r="L92" s="186">
        <f>Recognition!AK28</f>
        <v>0</v>
      </c>
      <c r="M92" s="186">
        <f>Recognition!AL28</f>
        <v>300</v>
      </c>
      <c r="N92" s="186">
        <f>Recognition!AM28</f>
        <v>0</v>
      </c>
      <c r="O92" s="186">
        <f>Recognition!AN28</f>
        <v>0</v>
      </c>
      <c r="P92" s="186">
        <f>Recognition!AO28</f>
        <v>0</v>
      </c>
      <c r="Q92" s="186">
        <f>Recognition!AP28</f>
        <v>50</v>
      </c>
      <c r="R92" s="186">
        <f>Recognition!AQ28</f>
        <v>0</v>
      </c>
      <c r="S92" s="186">
        <f>Recognition!AR28</f>
        <v>50</v>
      </c>
      <c r="T92" s="186">
        <f>Recognition!AS28</f>
        <v>0</v>
      </c>
      <c r="U92" s="186">
        <f>Recognition!AT28</f>
        <v>50</v>
      </c>
      <c r="V92" s="186">
        <f t="shared" si="1"/>
        <v>483</v>
      </c>
      <c r="W92" s="180"/>
      <c r="X92" s="180"/>
      <c r="Y92" s="180"/>
      <c r="Z92" s="180"/>
    </row>
    <row r="93" ht="12.75" customHeight="1">
      <c r="A93" s="180" t="str">
        <f>Recognition!AA29</f>
        <v>Budget</v>
      </c>
      <c r="B93" s="180" t="str">
        <f>Recognition!AB29</f>
        <v>7082-000000</v>
      </c>
      <c r="C93" s="180">
        <f>Recognition!AC29</f>
        <v>571</v>
      </c>
      <c r="D93" s="180" t="str">
        <f>Recognition!AD29</f>
        <v>006</v>
      </c>
      <c r="E93" s="189"/>
      <c r="F93" s="180"/>
      <c r="G93" s="180"/>
      <c r="H93" s="180">
        <f>Recognition!AG29</f>
        <v>110</v>
      </c>
      <c r="I93" s="180" t="str">
        <f>Recognition!AH29</f>
        <v>USD</v>
      </c>
      <c r="J93" s="186">
        <f>Recognition!AI29</f>
        <v>300</v>
      </c>
      <c r="K93" s="186">
        <f>Recognition!AJ29</f>
        <v>220</v>
      </c>
      <c r="L93" s="186">
        <f>Recognition!AK29</f>
        <v>290</v>
      </c>
      <c r="M93" s="186">
        <f>Recognition!AL29</f>
        <v>500</v>
      </c>
      <c r="N93" s="186">
        <f>Recognition!AM29</f>
        <v>0</v>
      </c>
      <c r="O93" s="186">
        <f>Recognition!AN29</f>
        <v>200</v>
      </c>
      <c r="P93" s="186">
        <f>Recognition!AO29</f>
        <v>0</v>
      </c>
      <c r="Q93" s="186">
        <f>Recognition!AP29</f>
        <v>500</v>
      </c>
      <c r="R93" s="186">
        <f>Recognition!AQ29</f>
        <v>0</v>
      </c>
      <c r="S93" s="186">
        <f>Recognition!AR29</f>
        <v>0</v>
      </c>
      <c r="T93" s="186">
        <f>Recognition!AS29</f>
        <v>0</v>
      </c>
      <c r="U93" s="186">
        <f>Recognition!AT29</f>
        <v>0</v>
      </c>
      <c r="V93" s="186">
        <f t="shared" si="1"/>
        <v>2010</v>
      </c>
      <c r="W93" s="180"/>
      <c r="X93" s="180"/>
      <c r="Y93" s="180"/>
      <c r="Z93" s="180"/>
    </row>
    <row r="94" ht="12.75" customHeight="1">
      <c r="A94" s="180" t="str">
        <f>Recognition!AA30</f>
        <v>Budget</v>
      </c>
      <c r="B94" s="180" t="str">
        <f>Recognition!AB30</f>
        <v/>
      </c>
      <c r="C94" s="180">
        <f>Recognition!AC30</f>
        <v>571</v>
      </c>
      <c r="D94" s="180" t="str">
        <f>Recognition!AD30</f>
        <v>006</v>
      </c>
      <c r="E94" s="189"/>
      <c r="F94" s="180"/>
      <c r="G94" s="180"/>
      <c r="H94" s="180">
        <f>Recognition!AG30</f>
        <v>110</v>
      </c>
      <c r="I94" s="180" t="str">
        <f>Recognition!AH30</f>
        <v>USD</v>
      </c>
      <c r="J94" s="186">
        <f>Recognition!AI30</f>
        <v>0</v>
      </c>
      <c r="K94" s="186">
        <f>Recognition!AJ30</f>
        <v>0</v>
      </c>
      <c r="L94" s="186">
        <f>Recognition!AK30</f>
        <v>0</v>
      </c>
      <c r="M94" s="186">
        <f>Recognition!AL30</f>
        <v>0</v>
      </c>
      <c r="N94" s="186">
        <f>Recognition!AM30</f>
        <v>0</v>
      </c>
      <c r="O94" s="186">
        <f>Recognition!AN30</f>
        <v>0</v>
      </c>
      <c r="P94" s="186">
        <f>Recognition!AO30</f>
        <v>0</v>
      </c>
      <c r="Q94" s="186">
        <f>Recognition!AP30</f>
        <v>0</v>
      </c>
      <c r="R94" s="186">
        <f>Recognition!AQ30</f>
        <v>0</v>
      </c>
      <c r="S94" s="186">
        <f>Recognition!AR30</f>
        <v>0</v>
      </c>
      <c r="T94" s="186">
        <f>Recognition!AS30</f>
        <v>0</v>
      </c>
      <c r="U94" s="186">
        <f>Recognition!AT30</f>
        <v>0</v>
      </c>
      <c r="V94" s="186">
        <f t="shared" si="1"/>
        <v>0</v>
      </c>
      <c r="W94" s="180"/>
      <c r="X94" s="180"/>
      <c r="Y94" s="180"/>
      <c r="Z94" s="180"/>
    </row>
    <row r="95" ht="12.75" customHeight="1">
      <c r="A95" s="180" t="str">
        <f>Recognition!AA31</f>
        <v>Budget</v>
      </c>
      <c r="B95" s="180" t="str">
        <f>Recognition!AB31</f>
        <v/>
      </c>
      <c r="C95" s="180">
        <f>Recognition!AC31</f>
        <v>571</v>
      </c>
      <c r="D95" s="180" t="str">
        <f>Recognition!AD31</f>
        <v>006</v>
      </c>
      <c r="E95" s="189"/>
      <c r="F95" s="180"/>
      <c r="G95" s="180"/>
      <c r="H95" s="180">
        <f>Recognition!AG31</f>
        <v>110</v>
      </c>
      <c r="I95" s="180" t="str">
        <f>Recognition!AH31</f>
        <v>USD</v>
      </c>
      <c r="J95" s="186">
        <f>Recognition!AI31</f>
        <v>0</v>
      </c>
      <c r="K95" s="186">
        <f>Recognition!AJ31</f>
        <v>0</v>
      </c>
      <c r="L95" s="186">
        <f>Recognition!AK31</f>
        <v>0</v>
      </c>
      <c r="M95" s="186">
        <f>Recognition!AL31</f>
        <v>0</v>
      </c>
      <c r="N95" s="186">
        <f>Recognition!AM31</f>
        <v>0</v>
      </c>
      <c r="O95" s="186">
        <f>Recognition!AN31</f>
        <v>0</v>
      </c>
      <c r="P95" s="186">
        <f>Recognition!AO31</f>
        <v>0</v>
      </c>
      <c r="Q95" s="186">
        <f>Recognition!AP31</f>
        <v>0</v>
      </c>
      <c r="R95" s="186">
        <f>Recognition!AQ31</f>
        <v>0</v>
      </c>
      <c r="S95" s="186">
        <f>Recognition!AR31</f>
        <v>0</v>
      </c>
      <c r="T95" s="186">
        <f>Recognition!AS31</f>
        <v>0</v>
      </c>
      <c r="U95" s="186">
        <f>Recognition!AT31</f>
        <v>0</v>
      </c>
      <c r="V95" s="186">
        <f t="shared" si="1"/>
        <v>0</v>
      </c>
      <c r="W95" s="180"/>
      <c r="X95" s="180"/>
      <c r="Y95" s="180"/>
      <c r="Z95" s="180"/>
    </row>
    <row r="96" ht="12.75" customHeight="1">
      <c r="A96" s="180" t="str">
        <f>Recognition!AA32</f>
        <v>Budget</v>
      </c>
      <c r="B96" s="180" t="str">
        <f>Recognition!AB32</f>
        <v/>
      </c>
      <c r="C96" s="180">
        <f>Recognition!AC32</f>
        <v>571</v>
      </c>
      <c r="D96" s="180" t="str">
        <f>Recognition!AD32</f>
        <v>006</v>
      </c>
      <c r="E96" s="189"/>
      <c r="F96" s="180"/>
      <c r="G96" s="180"/>
      <c r="H96" s="180">
        <f>Recognition!AG32</f>
        <v>110</v>
      </c>
      <c r="I96" s="180" t="str">
        <f>Recognition!AH32</f>
        <v>USD</v>
      </c>
      <c r="J96" s="186">
        <f>Recognition!AI32</f>
        <v>0</v>
      </c>
      <c r="K96" s="186">
        <f>Recognition!AJ32</f>
        <v>0</v>
      </c>
      <c r="L96" s="186">
        <f>Recognition!AK32</f>
        <v>0</v>
      </c>
      <c r="M96" s="186">
        <f>Recognition!AL32</f>
        <v>0</v>
      </c>
      <c r="N96" s="186">
        <f>Recognition!AM32</f>
        <v>0</v>
      </c>
      <c r="O96" s="186">
        <f>Recognition!AN32</f>
        <v>0</v>
      </c>
      <c r="P96" s="186">
        <f>Recognition!AO32</f>
        <v>0</v>
      </c>
      <c r="Q96" s="186">
        <f>Recognition!AP32</f>
        <v>0</v>
      </c>
      <c r="R96" s="186">
        <f>Recognition!AQ32</f>
        <v>0</v>
      </c>
      <c r="S96" s="186">
        <f>Recognition!AR32</f>
        <v>0</v>
      </c>
      <c r="T96" s="186">
        <f>Recognition!AS32</f>
        <v>0</v>
      </c>
      <c r="U96" s="186">
        <f>Recognition!AT32</f>
        <v>0</v>
      </c>
      <c r="V96" s="186">
        <f t="shared" si="1"/>
        <v>0</v>
      </c>
      <c r="W96" s="180"/>
      <c r="X96" s="180"/>
      <c r="Y96" s="180"/>
      <c r="Z96" s="180"/>
    </row>
    <row r="97" ht="12.75" customHeight="1">
      <c r="A97" s="180" t="str">
        <f>Recognition!AA36</f>
        <v>Budget</v>
      </c>
      <c r="B97" s="180" t="str">
        <f>Recognition!AB36</f>
        <v>7006-000000</v>
      </c>
      <c r="C97" s="180">
        <f>Recognition!AC36</f>
        <v>572</v>
      </c>
      <c r="D97" s="180" t="str">
        <f>Recognition!AD36</f>
        <v>006</v>
      </c>
      <c r="E97" s="189"/>
      <c r="F97" s="180"/>
      <c r="G97" s="180"/>
      <c r="H97" s="180">
        <f>Recognition!AG36</f>
        <v>110</v>
      </c>
      <c r="I97" s="180" t="str">
        <f>Recognition!AH36</f>
        <v>USD</v>
      </c>
      <c r="J97" s="186">
        <f>Recognition!AI36</f>
        <v>0</v>
      </c>
      <c r="K97" s="186">
        <f>Recognition!AJ36</f>
        <v>0</v>
      </c>
      <c r="L97" s="186">
        <f>Recognition!AK36</f>
        <v>0</v>
      </c>
      <c r="M97" s="186">
        <f>Recognition!AL36</f>
        <v>0</v>
      </c>
      <c r="N97" s="186">
        <f>Recognition!AM36</f>
        <v>0</v>
      </c>
      <c r="O97" s="186">
        <f>Recognition!AN36</f>
        <v>0</v>
      </c>
      <c r="P97" s="186">
        <f>Recognition!AO36</f>
        <v>0</v>
      </c>
      <c r="Q97" s="186">
        <f>Recognition!AP36</f>
        <v>0</v>
      </c>
      <c r="R97" s="186">
        <f>Recognition!AQ36</f>
        <v>0</v>
      </c>
      <c r="S97" s="186">
        <f>Recognition!AR36</f>
        <v>0</v>
      </c>
      <c r="T97" s="186">
        <f>Recognition!AS36</f>
        <v>0</v>
      </c>
      <c r="U97" s="186">
        <f>Recognition!AT36</f>
        <v>0</v>
      </c>
      <c r="V97" s="186">
        <f t="shared" si="1"/>
        <v>0</v>
      </c>
      <c r="W97" s="180"/>
      <c r="X97" s="180"/>
      <c r="Y97" s="180"/>
      <c r="Z97" s="180"/>
    </row>
    <row r="98" ht="12.75" customHeight="1">
      <c r="A98" s="180" t="str">
        <f>Recognition!AA37</f>
        <v>Budget</v>
      </c>
      <c r="B98" s="180" t="str">
        <f>Recognition!AB37</f>
        <v>7008-000000</v>
      </c>
      <c r="C98" s="180">
        <f>Recognition!AC37</f>
        <v>572</v>
      </c>
      <c r="D98" s="180" t="str">
        <f>Recognition!AD37</f>
        <v>006</v>
      </c>
      <c r="E98" s="189"/>
      <c r="F98" s="180"/>
      <c r="G98" s="180"/>
      <c r="H98" s="180">
        <f>Recognition!AG37</f>
        <v>110</v>
      </c>
      <c r="I98" s="180" t="str">
        <f>Recognition!AH37</f>
        <v>USD</v>
      </c>
      <c r="J98" s="186">
        <f>Recognition!AI37</f>
        <v>0</v>
      </c>
      <c r="K98" s="186">
        <f>Recognition!AJ37</f>
        <v>0</v>
      </c>
      <c r="L98" s="186">
        <f>Recognition!AK37</f>
        <v>0</v>
      </c>
      <c r="M98" s="186">
        <f>Recognition!AL37</f>
        <v>0</v>
      </c>
      <c r="N98" s="186">
        <f>Recognition!AM37</f>
        <v>0</v>
      </c>
      <c r="O98" s="186">
        <f>Recognition!AN37</f>
        <v>0</v>
      </c>
      <c r="P98" s="186">
        <f>Recognition!AO37</f>
        <v>0</v>
      </c>
      <c r="Q98" s="186">
        <f>Recognition!AP37</f>
        <v>0</v>
      </c>
      <c r="R98" s="186">
        <f>Recognition!AQ37</f>
        <v>0</v>
      </c>
      <c r="S98" s="186">
        <f>Recognition!AR37</f>
        <v>0</v>
      </c>
      <c r="T98" s="186">
        <f>Recognition!AS37</f>
        <v>0</v>
      </c>
      <c r="U98" s="186">
        <f>Recognition!AT37</f>
        <v>0</v>
      </c>
      <c r="V98" s="186">
        <f t="shared" si="1"/>
        <v>0</v>
      </c>
      <c r="W98" s="180"/>
      <c r="X98" s="180"/>
      <c r="Y98" s="180"/>
      <c r="Z98" s="180"/>
    </row>
    <row r="99" ht="12.75" customHeight="1">
      <c r="A99" s="180" t="str">
        <f>Recognition!AA38</f>
        <v>Budget</v>
      </c>
      <c r="B99" s="180" t="str">
        <f>Recognition!AB38</f>
        <v>7010-000000</v>
      </c>
      <c r="C99" s="180">
        <f>Recognition!AC38</f>
        <v>572</v>
      </c>
      <c r="D99" s="180" t="str">
        <f>Recognition!AD38</f>
        <v>006</v>
      </c>
      <c r="E99" s="189"/>
      <c r="F99" s="180"/>
      <c r="G99" s="180"/>
      <c r="H99" s="180">
        <f>Recognition!AG38</f>
        <v>110</v>
      </c>
      <c r="I99" s="180" t="str">
        <f>Recognition!AH38</f>
        <v>USD</v>
      </c>
      <c r="J99" s="186">
        <f>Recognition!AI38</f>
        <v>0</v>
      </c>
      <c r="K99" s="186">
        <f>Recognition!AJ38</f>
        <v>0</v>
      </c>
      <c r="L99" s="186">
        <f>Recognition!AK38</f>
        <v>0</v>
      </c>
      <c r="M99" s="186">
        <f>Recognition!AL38</f>
        <v>0</v>
      </c>
      <c r="N99" s="186">
        <f>Recognition!AM38</f>
        <v>0</v>
      </c>
      <c r="O99" s="186">
        <f>Recognition!AN38</f>
        <v>0</v>
      </c>
      <c r="P99" s="186">
        <f>Recognition!AO38</f>
        <v>0</v>
      </c>
      <c r="Q99" s="186">
        <f>Recognition!AP38</f>
        <v>0</v>
      </c>
      <c r="R99" s="186">
        <f>Recognition!AQ38</f>
        <v>0</v>
      </c>
      <c r="S99" s="186">
        <f>Recognition!AR38</f>
        <v>0</v>
      </c>
      <c r="T99" s="186">
        <f>Recognition!AS38</f>
        <v>0</v>
      </c>
      <c r="U99" s="186">
        <f>Recognition!AT38</f>
        <v>0</v>
      </c>
      <c r="V99" s="186">
        <f t="shared" si="1"/>
        <v>0</v>
      </c>
      <c r="W99" s="180"/>
      <c r="X99" s="180"/>
      <c r="Y99" s="180"/>
      <c r="Z99" s="180"/>
    </row>
    <row r="100" ht="12.75" customHeight="1">
      <c r="A100" s="180" t="str">
        <f>Recognition!AA39</f>
        <v>Budget</v>
      </c>
      <c r="B100" s="180" t="str">
        <f>Recognition!AB39</f>
        <v>7012-000000</v>
      </c>
      <c r="C100" s="180">
        <f>Recognition!AC39</f>
        <v>572</v>
      </c>
      <c r="D100" s="180" t="str">
        <f>Recognition!AD39</f>
        <v>006</v>
      </c>
      <c r="E100" s="189"/>
      <c r="F100" s="180"/>
      <c r="G100" s="180"/>
      <c r="H100" s="180">
        <f>Recognition!AG39</f>
        <v>110</v>
      </c>
      <c r="I100" s="180" t="str">
        <f>Recognition!AH39</f>
        <v>USD</v>
      </c>
      <c r="J100" s="186">
        <f>Recognition!AI39</f>
        <v>0</v>
      </c>
      <c r="K100" s="186">
        <f>Recognition!AJ39</f>
        <v>0</v>
      </c>
      <c r="L100" s="186">
        <f>Recognition!AK39</f>
        <v>0</v>
      </c>
      <c r="M100" s="186">
        <f>Recognition!AL39</f>
        <v>0</v>
      </c>
      <c r="N100" s="186">
        <f>Recognition!AM39</f>
        <v>0</v>
      </c>
      <c r="O100" s="186">
        <f>Recognition!AN39</f>
        <v>0</v>
      </c>
      <c r="P100" s="186">
        <f>Recognition!AO39</f>
        <v>0</v>
      </c>
      <c r="Q100" s="186">
        <f>Recognition!AP39</f>
        <v>0</v>
      </c>
      <c r="R100" s="186">
        <f>Recognition!AQ39</f>
        <v>0</v>
      </c>
      <c r="S100" s="186">
        <f>Recognition!AR39</f>
        <v>0</v>
      </c>
      <c r="T100" s="186">
        <f>Recognition!AS39</f>
        <v>0</v>
      </c>
      <c r="U100" s="186">
        <f>Recognition!AT39</f>
        <v>0</v>
      </c>
      <c r="V100" s="186">
        <f t="shared" si="1"/>
        <v>0</v>
      </c>
      <c r="W100" s="180"/>
      <c r="X100" s="180"/>
      <c r="Y100" s="180"/>
      <c r="Z100" s="180"/>
    </row>
    <row r="101" ht="12.75" customHeight="1">
      <c r="A101" s="180" t="str">
        <f>Recognition!AA40</f>
        <v>Budget</v>
      </c>
      <c r="B101" s="180" t="str">
        <f>Recognition!AB40</f>
        <v>7036-000000</v>
      </c>
      <c r="C101" s="180">
        <f>Recognition!AC40</f>
        <v>572</v>
      </c>
      <c r="D101" s="180" t="str">
        <f>Recognition!AD40</f>
        <v>006</v>
      </c>
      <c r="E101" s="189"/>
      <c r="F101" s="180"/>
      <c r="G101" s="180"/>
      <c r="H101" s="180">
        <f>Recognition!AG40</f>
        <v>110</v>
      </c>
      <c r="I101" s="180" t="str">
        <f>Recognition!AH40</f>
        <v>USD</v>
      </c>
      <c r="J101" s="186">
        <f>Recognition!AI40</f>
        <v>0</v>
      </c>
      <c r="K101" s="186">
        <f>Recognition!AJ40</f>
        <v>0</v>
      </c>
      <c r="L101" s="186">
        <f>Recognition!AK40</f>
        <v>0</v>
      </c>
      <c r="M101" s="186">
        <f>Recognition!AL40</f>
        <v>0</v>
      </c>
      <c r="N101" s="186">
        <f>Recognition!AM40</f>
        <v>0</v>
      </c>
      <c r="O101" s="186">
        <f>Recognition!AN40</f>
        <v>0</v>
      </c>
      <c r="P101" s="186">
        <f>Recognition!AO40</f>
        <v>0</v>
      </c>
      <c r="Q101" s="186">
        <f>Recognition!AP40</f>
        <v>0</v>
      </c>
      <c r="R101" s="186">
        <f>Recognition!AQ40</f>
        <v>0</v>
      </c>
      <c r="S101" s="186">
        <f>Recognition!AR40</f>
        <v>0</v>
      </c>
      <c r="T101" s="186">
        <f>Recognition!AS40</f>
        <v>0</v>
      </c>
      <c r="U101" s="186">
        <f>Recognition!AT40</f>
        <v>0</v>
      </c>
      <c r="V101" s="186">
        <f t="shared" si="1"/>
        <v>0</v>
      </c>
      <c r="W101" s="180"/>
      <c r="X101" s="180"/>
      <c r="Y101" s="180"/>
      <c r="Z101" s="180"/>
    </row>
    <row r="102" ht="12.75" customHeight="1">
      <c r="A102" s="180" t="str">
        <f>Recognition!AA41</f>
        <v>Budget</v>
      </c>
      <c r="B102" s="180" t="str">
        <f>Recognition!AB41</f>
        <v>7044-000000</v>
      </c>
      <c r="C102" s="180">
        <f>Recognition!AC41</f>
        <v>572</v>
      </c>
      <c r="D102" s="180" t="str">
        <f>Recognition!AD41</f>
        <v>006</v>
      </c>
      <c r="E102" s="189"/>
      <c r="F102" s="180"/>
      <c r="G102" s="180"/>
      <c r="H102" s="180">
        <f>Recognition!AG41</f>
        <v>110</v>
      </c>
      <c r="I102" s="180" t="str">
        <f>Recognition!AH41</f>
        <v>USD</v>
      </c>
      <c r="J102" s="186">
        <f>Recognition!AI41</f>
        <v>0</v>
      </c>
      <c r="K102" s="186">
        <f>Recognition!AJ41</f>
        <v>0</v>
      </c>
      <c r="L102" s="186">
        <f>Recognition!AK41</f>
        <v>0</v>
      </c>
      <c r="M102" s="186">
        <f>Recognition!AL41</f>
        <v>100</v>
      </c>
      <c r="N102" s="186">
        <f>Recognition!AM41</f>
        <v>0</v>
      </c>
      <c r="O102" s="186">
        <f>Recognition!AN41</f>
        <v>0</v>
      </c>
      <c r="P102" s="186">
        <f>Recognition!AO41</f>
        <v>0</v>
      </c>
      <c r="Q102" s="186">
        <f>Recognition!AP41</f>
        <v>1140</v>
      </c>
      <c r="R102" s="186">
        <f>Recognition!AQ41</f>
        <v>0</v>
      </c>
      <c r="S102" s="186">
        <f>Recognition!AR41</f>
        <v>0</v>
      </c>
      <c r="T102" s="186">
        <f>Recognition!AS41</f>
        <v>0</v>
      </c>
      <c r="U102" s="186">
        <f>Recognition!AT41</f>
        <v>0</v>
      </c>
      <c r="V102" s="186">
        <f t="shared" si="1"/>
        <v>1240</v>
      </c>
      <c r="W102" s="180"/>
      <c r="X102" s="180"/>
      <c r="Y102" s="180"/>
      <c r="Z102" s="180"/>
    </row>
    <row r="103" ht="12.75" customHeight="1">
      <c r="A103" s="180" t="str">
        <f>Recognition!AA42</f>
        <v>Budget</v>
      </c>
      <c r="B103" s="180" t="str">
        <f>Recognition!AB42</f>
        <v>7082-000000</v>
      </c>
      <c r="C103" s="180">
        <f>Recognition!AC42</f>
        <v>572</v>
      </c>
      <c r="D103" s="180" t="str">
        <f>Recognition!AD42</f>
        <v>006</v>
      </c>
      <c r="E103" s="189"/>
      <c r="F103" s="180"/>
      <c r="G103" s="180"/>
      <c r="H103" s="180">
        <f>Recognition!AG42</f>
        <v>110</v>
      </c>
      <c r="I103" s="180" t="str">
        <f>Recognition!AH42</f>
        <v>USD</v>
      </c>
      <c r="J103" s="186">
        <f>Recognition!AI42</f>
        <v>0</v>
      </c>
      <c r="K103" s="186">
        <f>Recognition!AJ42</f>
        <v>0</v>
      </c>
      <c r="L103" s="186">
        <f>Recognition!AK42</f>
        <v>0</v>
      </c>
      <c r="M103" s="186">
        <f>Recognition!AL42</f>
        <v>400</v>
      </c>
      <c r="N103" s="186">
        <f>Recognition!AM42</f>
        <v>0</v>
      </c>
      <c r="O103" s="186">
        <f>Recognition!AN42</f>
        <v>0</v>
      </c>
      <c r="P103" s="186">
        <f>Recognition!AO42</f>
        <v>0</v>
      </c>
      <c r="Q103" s="186">
        <f>Recognition!AP42</f>
        <v>0</v>
      </c>
      <c r="R103" s="186">
        <f>Recognition!AQ42</f>
        <v>0</v>
      </c>
      <c r="S103" s="186">
        <f>Recognition!AR42</f>
        <v>0</v>
      </c>
      <c r="T103" s="186">
        <f>Recognition!AS42</f>
        <v>0</v>
      </c>
      <c r="U103" s="186">
        <f>Recognition!AT42</f>
        <v>0</v>
      </c>
      <c r="V103" s="186">
        <f t="shared" si="1"/>
        <v>400</v>
      </c>
      <c r="W103" s="180"/>
      <c r="X103" s="180"/>
      <c r="Y103" s="180"/>
      <c r="Z103" s="180"/>
    </row>
    <row r="104" ht="12.75" customHeight="1">
      <c r="A104" s="180" t="str">
        <f>Recognition!AA43</f>
        <v>Budget</v>
      </c>
      <c r="B104" s="180" t="str">
        <f>Recognition!AB43</f>
        <v/>
      </c>
      <c r="C104" s="180">
        <f>Recognition!AC43</f>
        <v>572</v>
      </c>
      <c r="D104" s="180" t="str">
        <f>Recognition!AD43</f>
        <v>006</v>
      </c>
      <c r="E104" s="189"/>
      <c r="F104" s="180"/>
      <c r="G104" s="180"/>
      <c r="H104" s="180">
        <f>Recognition!AG43</f>
        <v>110</v>
      </c>
      <c r="I104" s="180" t="str">
        <f>Recognition!AH43</f>
        <v>USD</v>
      </c>
      <c r="J104" s="186">
        <f>Recognition!AI43</f>
        <v>0</v>
      </c>
      <c r="K104" s="186">
        <f>Recognition!AJ43</f>
        <v>0</v>
      </c>
      <c r="L104" s="186">
        <f>Recognition!AK43</f>
        <v>0</v>
      </c>
      <c r="M104" s="186">
        <f>Recognition!AL43</f>
        <v>0</v>
      </c>
      <c r="N104" s="186">
        <f>Recognition!AM43</f>
        <v>0</v>
      </c>
      <c r="O104" s="186">
        <f>Recognition!AN43</f>
        <v>0</v>
      </c>
      <c r="P104" s="186">
        <f>Recognition!AO43</f>
        <v>0</v>
      </c>
      <c r="Q104" s="186">
        <f>Recognition!AP43</f>
        <v>0</v>
      </c>
      <c r="R104" s="186">
        <f>Recognition!AQ43</f>
        <v>0</v>
      </c>
      <c r="S104" s="186">
        <f>Recognition!AR43</f>
        <v>0</v>
      </c>
      <c r="T104" s="186">
        <f>Recognition!AS43</f>
        <v>0</v>
      </c>
      <c r="U104" s="186">
        <f>Recognition!AT43</f>
        <v>0</v>
      </c>
      <c r="V104" s="186">
        <f t="shared" si="1"/>
        <v>0</v>
      </c>
      <c r="W104" s="180"/>
      <c r="X104" s="180"/>
      <c r="Y104" s="180"/>
      <c r="Z104" s="180"/>
    </row>
    <row r="105" ht="12.75" customHeight="1">
      <c r="A105" s="180" t="str">
        <f>Recognition!AA44</f>
        <v>Budget</v>
      </c>
      <c r="B105" s="180" t="str">
        <f>Recognition!AB44</f>
        <v/>
      </c>
      <c r="C105" s="180">
        <f>Recognition!AC44</f>
        <v>572</v>
      </c>
      <c r="D105" s="180" t="str">
        <f>Recognition!AD44</f>
        <v>006</v>
      </c>
      <c r="E105" s="189"/>
      <c r="F105" s="180"/>
      <c r="G105" s="180"/>
      <c r="H105" s="180">
        <f>Recognition!AG44</f>
        <v>110</v>
      </c>
      <c r="I105" s="180" t="str">
        <f>Recognition!AH44</f>
        <v>USD</v>
      </c>
      <c r="J105" s="186">
        <f>Recognition!AI44</f>
        <v>0</v>
      </c>
      <c r="K105" s="186">
        <f>Recognition!AJ44</f>
        <v>0</v>
      </c>
      <c r="L105" s="186">
        <f>Recognition!AK44</f>
        <v>0</v>
      </c>
      <c r="M105" s="186">
        <f>Recognition!AL44</f>
        <v>0</v>
      </c>
      <c r="N105" s="186">
        <f>Recognition!AM44</f>
        <v>0</v>
      </c>
      <c r="O105" s="186">
        <f>Recognition!AN44</f>
        <v>0</v>
      </c>
      <c r="P105" s="186">
        <f>Recognition!AO44</f>
        <v>0</v>
      </c>
      <c r="Q105" s="186">
        <f>Recognition!AP44</f>
        <v>0</v>
      </c>
      <c r="R105" s="186">
        <f>Recognition!AQ44</f>
        <v>0</v>
      </c>
      <c r="S105" s="186">
        <f>Recognition!AR44</f>
        <v>0</v>
      </c>
      <c r="T105" s="186">
        <f>Recognition!AS44</f>
        <v>0</v>
      </c>
      <c r="U105" s="186">
        <f>Recognition!AT44</f>
        <v>0</v>
      </c>
      <c r="V105" s="186">
        <f t="shared" si="1"/>
        <v>0</v>
      </c>
      <c r="W105" s="180"/>
      <c r="X105" s="180"/>
      <c r="Y105" s="180"/>
      <c r="Z105" s="180"/>
    </row>
    <row r="106" ht="12.75" customHeight="1">
      <c r="A106" s="180" t="str">
        <f>Recognition!AA45</f>
        <v>Budget</v>
      </c>
      <c r="B106" s="180" t="str">
        <f>Recognition!AB45</f>
        <v/>
      </c>
      <c r="C106" s="180">
        <f>Recognition!AC45</f>
        <v>572</v>
      </c>
      <c r="D106" s="180" t="str">
        <f>Recognition!AD45</f>
        <v>006</v>
      </c>
      <c r="E106" s="189"/>
      <c r="F106" s="180"/>
      <c r="G106" s="180"/>
      <c r="H106" s="180">
        <f>Recognition!AG45</f>
        <v>110</v>
      </c>
      <c r="I106" s="180" t="str">
        <f>Recognition!AH45</f>
        <v>USD</v>
      </c>
      <c r="J106" s="186">
        <f>Recognition!AI45</f>
        <v>0</v>
      </c>
      <c r="K106" s="186">
        <f>Recognition!AJ45</f>
        <v>0</v>
      </c>
      <c r="L106" s="186">
        <f>Recognition!AK45</f>
        <v>0</v>
      </c>
      <c r="M106" s="186">
        <f>Recognition!AL45</f>
        <v>0</v>
      </c>
      <c r="N106" s="186">
        <f>Recognition!AM45</f>
        <v>0</v>
      </c>
      <c r="O106" s="186">
        <f>Recognition!AN45</f>
        <v>0</v>
      </c>
      <c r="P106" s="186">
        <f>Recognition!AO45</f>
        <v>0</v>
      </c>
      <c r="Q106" s="186">
        <f>Recognition!AP45</f>
        <v>0</v>
      </c>
      <c r="R106" s="186">
        <f>Recognition!AQ45</f>
        <v>0</v>
      </c>
      <c r="S106" s="186">
        <f>Recognition!AR45</f>
        <v>0</v>
      </c>
      <c r="T106" s="186">
        <f>Recognition!AS45</f>
        <v>0</v>
      </c>
      <c r="U106" s="186">
        <f>Recognition!AT45</f>
        <v>0</v>
      </c>
      <c r="V106" s="186">
        <f t="shared" si="1"/>
        <v>0</v>
      </c>
      <c r="W106" s="180"/>
      <c r="X106" s="180"/>
      <c r="Y106" s="180"/>
      <c r="Z106" s="180"/>
    </row>
    <row r="107" ht="12.75" customHeight="1">
      <c r="A107" s="180" t="str">
        <f>Recognition!AA49</f>
        <v>Budget</v>
      </c>
      <c r="B107" s="180" t="str">
        <f>Recognition!AB49</f>
        <v>7006-000000</v>
      </c>
      <c r="C107" s="180">
        <f>Recognition!AC49</f>
        <v>573</v>
      </c>
      <c r="D107" s="180" t="str">
        <f>Recognition!AD49</f>
        <v>006</v>
      </c>
      <c r="E107" s="189"/>
      <c r="F107" s="180"/>
      <c r="G107" s="180"/>
      <c r="H107" s="180">
        <f>Recognition!AG49</f>
        <v>110</v>
      </c>
      <c r="I107" s="180" t="str">
        <f>Recognition!AH49</f>
        <v>USD</v>
      </c>
      <c r="J107" s="186">
        <f>Recognition!AI49</f>
        <v>0</v>
      </c>
      <c r="K107" s="186">
        <f>Recognition!AJ49</f>
        <v>0</v>
      </c>
      <c r="L107" s="186">
        <f>Recognition!AK49</f>
        <v>0</v>
      </c>
      <c r="M107" s="186">
        <f>Recognition!AL49</f>
        <v>0</v>
      </c>
      <c r="N107" s="186">
        <f>Recognition!AM49</f>
        <v>0</v>
      </c>
      <c r="O107" s="186">
        <f>Recognition!AN49</f>
        <v>0</v>
      </c>
      <c r="P107" s="186">
        <f>Recognition!AO49</f>
        <v>0</v>
      </c>
      <c r="Q107" s="186">
        <f>Recognition!AP49</f>
        <v>0</v>
      </c>
      <c r="R107" s="186">
        <f>Recognition!AQ49</f>
        <v>0</v>
      </c>
      <c r="S107" s="186">
        <f>Recognition!AR49</f>
        <v>0</v>
      </c>
      <c r="T107" s="186">
        <f>Recognition!AS49</f>
        <v>0</v>
      </c>
      <c r="U107" s="186">
        <f>Recognition!AT49</f>
        <v>0</v>
      </c>
      <c r="V107" s="186">
        <f t="shared" si="1"/>
        <v>0</v>
      </c>
      <c r="W107" s="180"/>
      <c r="X107" s="180"/>
      <c r="Y107" s="180"/>
      <c r="Z107" s="180"/>
    </row>
    <row r="108" ht="12.75" customHeight="1">
      <c r="A108" s="180" t="str">
        <f>Recognition!AA50</f>
        <v>Budget</v>
      </c>
      <c r="B108" s="180" t="str">
        <f>Recognition!AB50</f>
        <v>7008-000000</v>
      </c>
      <c r="C108" s="180">
        <f>Recognition!AC50</f>
        <v>573</v>
      </c>
      <c r="D108" s="180" t="str">
        <f>Recognition!AD50</f>
        <v>006</v>
      </c>
      <c r="E108" s="189"/>
      <c r="F108" s="180"/>
      <c r="G108" s="180"/>
      <c r="H108" s="180">
        <f>Recognition!AG50</f>
        <v>110</v>
      </c>
      <c r="I108" s="180" t="str">
        <f>Recognition!AH50</f>
        <v>USD</v>
      </c>
      <c r="J108" s="186">
        <f>Recognition!AI50</f>
        <v>0</v>
      </c>
      <c r="K108" s="186">
        <f>Recognition!AJ50</f>
        <v>0</v>
      </c>
      <c r="L108" s="186">
        <f>Recognition!AK50</f>
        <v>0</v>
      </c>
      <c r="M108" s="186">
        <f>Recognition!AL50</f>
        <v>0</v>
      </c>
      <c r="N108" s="186">
        <f>Recognition!AM50</f>
        <v>0</v>
      </c>
      <c r="O108" s="186">
        <f>Recognition!AN50</f>
        <v>0</v>
      </c>
      <c r="P108" s="186">
        <f>Recognition!AO50</f>
        <v>0</v>
      </c>
      <c r="Q108" s="186">
        <f>Recognition!AP50</f>
        <v>0</v>
      </c>
      <c r="R108" s="186">
        <f>Recognition!AQ50</f>
        <v>0</v>
      </c>
      <c r="S108" s="186">
        <f>Recognition!AR50</f>
        <v>0</v>
      </c>
      <c r="T108" s="186">
        <f>Recognition!AS50</f>
        <v>0</v>
      </c>
      <c r="U108" s="186">
        <f>Recognition!AT50</f>
        <v>0</v>
      </c>
      <c r="V108" s="186">
        <f t="shared" si="1"/>
        <v>0</v>
      </c>
      <c r="W108" s="180"/>
      <c r="X108" s="180"/>
      <c r="Y108" s="180"/>
      <c r="Z108" s="180"/>
    </row>
    <row r="109" ht="12.75" customHeight="1">
      <c r="A109" s="180" t="str">
        <f>Recognition!AA51</f>
        <v>Budget</v>
      </c>
      <c r="B109" s="180" t="str">
        <f>Recognition!AB51</f>
        <v>7010-000000</v>
      </c>
      <c r="C109" s="180">
        <f>Recognition!AC51</f>
        <v>573</v>
      </c>
      <c r="D109" s="180" t="str">
        <f>Recognition!AD51</f>
        <v>006</v>
      </c>
      <c r="E109" s="189"/>
      <c r="F109" s="180"/>
      <c r="G109" s="180"/>
      <c r="H109" s="180">
        <f>Recognition!AG51</f>
        <v>110</v>
      </c>
      <c r="I109" s="180" t="str">
        <f>Recognition!AH51</f>
        <v>USD</v>
      </c>
      <c r="J109" s="186">
        <f>Recognition!AI51</f>
        <v>0</v>
      </c>
      <c r="K109" s="186">
        <f>Recognition!AJ51</f>
        <v>0</v>
      </c>
      <c r="L109" s="186">
        <f>Recognition!AK51</f>
        <v>0</v>
      </c>
      <c r="M109" s="186">
        <f>Recognition!AL51</f>
        <v>0</v>
      </c>
      <c r="N109" s="186">
        <f>Recognition!AM51</f>
        <v>0</v>
      </c>
      <c r="O109" s="186">
        <f>Recognition!AN51</f>
        <v>0</v>
      </c>
      <c r="P109" s="186">
        <f>Recognition!AO51</f>
        <v>0</v>
      </c>
      <c r="Q109" s="186">
        <f>Recognition!AP51</f>
        <v>0</v>
      </c>
      <c r="R109" s="186">
        <f>Recognition!AQ51</f>
        <v>0</v>
      </c>
      <c r="S109" s="186">
        <f>Recognition!AR51</f>
        <v>0</v>
      </c>
      <c r="T109" s="186">
        <f>Recognition!AS51</f>
        <v>0</v>
      </c>
      <c r="U109" s="186">
        <f>Recognition!AT51</f>
        <v>0</v>
      </c>
      <c r="V109" s="186">
        <f t="shared" si="1"/>
        <v>0</v>
      </c>
      <c r="W109" s="180"/>
      <c r="X109" s="180"/>
      <c r="Y109" s="180"/>
      <c r="Z109" s="180"/>
    </row>
    <row r="110" ht="12.75" customHeight="1">
      <c r="A110" s="180" t="str">
        <f>Recognition!AA52</f>
        <v>Budget</v>
      </c>
      <c r="B110" s="180" t="str">
        <f>Recognition!AB52</f>
        <v>7012-000000</v>
      </c>
      <c r="C110" s="180">
        <f>Recognition!AC52</f>
        <v>573</v>
      </c>
      <c r="D110" s="180" t="str">
        <f>Recognition!AD52</f>
        <v>006</v>
      </c>
      <c r="E110" s="189"/>
      <c r="F110" s="180"/>
      <c r="G110" s="180"/>
      <c r="H110" s="180">
        <f>Recognition!AG52</f>
        <v>110</v>
      </c>
      <c r="I110" s="180" t="str">
        <f>Recognition!AH52</f>
        <v>USD</v>
      </c>
      <c r="J110" s="186">
        <f>Recognition!AI52</f>
        <v>0</v>
      </c>
      <c r="K110" s="186">
        <f>Recognition!AJ52</f>
        <v>0</v>
      </c>
      <c r="L110" s="186">
        <f>Recognition!AK52</f>
        <v>0</v>
      </c>
      <c r="M110" s="186">
        <f>Recognition!AL52</f>
        <v>0</v>
      </c>
      <c r="N110" s="186">
        <f>Recognition!AM52</f>
        <v>0</v>
      </c>
      <c r="O110" s="186">
        <f>Recognition!AN52</f>
        <v>0</v>
      </c>
      <c r="P110" s="186">
        <f>Recognition!AO52</f>
        <v>0</v>
      </c>
      <c r="Q110" s="186">
        <f>Recognition!AP52</f>
        <v>0</v>
      </c>
      <c r="R110" s="186">
        <f>Recognition!AQ52</f>
        <v>0</v>
      </c>
      <c r="S110" s="186">
        <f>Recognition!AR52</f>
        <v>0</v>
      </c>
      <c r="T110" s="186">
        <f>Recognition!AS52</f>
        <v>0</v>
      </c>
      <c r="U110" s="186">
        <f>Recognition!AT52</f>
        <v>0</v>
      </c>
      <c r="V110" s="186">
        <f t="shared" si="1"/>
        <v>0</v>
      </c>
      <c r="W110" s="180"/>
      <c r="X110" s="180"/>
      <c r="Y110" s="180"/>
      <c r="Z110" s="180"/>
    </row>
    <row r="111" ht="12.75" customHeight="1">
      <c r="A111" s="180" t="str">
        <f>Recognition!AA53</f>
        <v>Budget</v>
      </c>
      <c r="B111" s="180" t="str">
        <f>Recognition!AB53</f>
        <v>7036-000000</v>
      </c>
      <c r="C111" s="180">
        <f>Recognition!AC53</f>
        <v>573</v>
      </c>
      <c r="D111" s="180" t="str">
        <f>Recognition!AD53</f>
        <v>006</v>
      </c>
      <c r="E111" s="189"/>
      <c r="F111" s="180"/>
      <c r="G111" s="180"/>
      <c r="H111" s="180">
        <f>Recognition!AG53</f>
        <v>110</v>
      </c>
      <c r="I111" s="180" t="str">
        <f>Recognition!AH53</f>
        <v>USD</v>
      </c>
      <c r="J111" s="186">
        <f>Recognition!AI53</f>
        <v>0</v>
      </c>
      <c r="K111" s="186">
        <f>Recognition!AJ53</f>
        <v>0</v>
      </c>
      <c r="L111" s="186">
        <f>Recognition!AK53</f>
        <v>0</v>
      </c>
      <c r="M111" s="186">
        <f>Recognition!AL53</f>
        <v>0</v>
      </c>
      <c r="N111" s="186">
        <f>Recognition!AM53</f>
        <v>0</v>
      </c>
      <c r="O111" s="186">
        <f>Recognition!AN53</f>
        <v>0</v>
      </c>
      <c r="P111" s="186">
        <f>Recognition!AO53</f>
        <v>0</v>
      </c>
      <c r="Q111" s="186">
        <f>Recognition!AP53</f>
        <v>0</v>
      </c>
      <c r="R111" s="186">
        <f>Recognition!AQ53</f>
        <v>0</v>
      </c>
      <c r="S111" s="186">
        <f>Recognition!AR53</f>
        <v>0</v>
      </c>
      <c r="T111" s="186">
        <f>Recognition!AS53</f>
        <v>0</v>
      </c>
      <c r="U111" s="186">
        <f>Recognition!AT53</f>
        <v>0</v>
      </c>
      <c r="V111" s="186">
        <f t="shared" si="1"/>
        <v>0</v>
      </c>
      <c r="W111" s="180"/>
      <c r="X111" s="180"/>
      <c r="Y111" s="180"/>
      <c r="Z111" s="180"/>
    </row>
    <row r="112" ht="12.75" customHeight="1">
      <c r="A112" s="180" t="str">
        <f>Recognition!AA54</f>
        <v>Budget</v>
      </c>
      <c r="B112" s="180" t="str">
        <f>Recognition!AB54</f>
        <v>7044-000000</v>
      </c>
      <c r="C112" s="180">
        <f>Recognition!AC54</f>
        <v>573</v>
      </c>
      <c r="D112" s="180" t="str">
        <f>Recognition!AD54</f>
        <v>006</v>
      </c>
      <c r="E112" s="189"/>
      <c r="F112" s="180"/>
      <c r="G112" s="180"/>
      <c r="H112" s="180">
        <f>Recognition!AG54</f>
        <v>110</v>
      </c>
      <c r="I112" s="180" t="str">
        <f>Recognition!AH54</f>
        <v>USD</v>
      </c>
      <c r="J112" s="186">
        <f>Recognition!AI54</f>
        <v>0</v>
      </c>
      <c r="K112" s="186">
        <f>Recognition!AJ54</f>
        <v>0</v>
      </c>
      <c r="L112" s="186">
        <f>Recognition!AK54</f>
        <v>0</v>
      </c>
      <c r="M112" s="186">
        <f>Recognition!AL54</f>
        <v>15</v>
      </c>
      <c r="N112" s="186">
        <f>Recognition!AM54</f>
        <v>0</v>
      </c>
      <c r="O112" s="186">
        <f>Recognition!AN54</f>
        <v>0</v>
      </c>
      <c r="P112" s="186">
        <f>Recognition!AO54</f>
        <v>0</v>
      </c>
      <c r="Q112" s="186">
        <f>Recognition!AP54</f>
        <v>0</v>
      </c>
      <c r="R112" s="186">
        <f>Recognition!AQ54</f>
        <v>0</v>
      </c>
      <c r="S112" s="186">
        <f>Recognition!AR54</f>
        <v>0</v>
      </c>
      <c r="T112" s="186">
        <f>Recognition!AS54</f>
        <v>0</v>
      </c>
      <c r="U112" s="186">
        <f>Recognition!AT54</f>
        <v>0</v>
      </c>
      <c r="V112" s="186">
        <f t="shared" si="1"/>
        <v>15</v>
      </c>
      <c r="W112" s="180"/>
      <c r="X112" s="180"/>
      <c r="Y112" s="180"/>
      <c r="Z112" s="180"/>
    </row>
    <row r="113" ht="12.75" customHeight="1">
      <c r="A113" s="180" t="str">
        <f>Recognition!AA55</f>
        <v>Budget</v>
      </c>
      <c r="B113" s="180" t="str">
        <f>Recognition!AB55</f>
        <v>7082-000000</v>
      </c>
      <c r="C113" s="180">
        <f>Recognition!AC55</f>
        <v>573</v>
      </c>
      <c r="D113" s="180" t="str">
        <f>Recognition!AD55</f>
        <v>006</v>
      </c>
      <c r="E113" s="189"/>
      <c r="F113" s="180"/>
      <c r="G113" s="180"/>
      <c r="H113" s="180">
        <f>Recognition!AG55</f>
        <v>110</v>
      </c>
      <c r="I113" s="180" t="str">
        <f>Recognition!AH55</f>
        <v>USD</v>
      </c>
      <c r="J113" s="186">
        <f>Recognition!AI55</f>
        <v>0</v>
      </c>
      <c r="K113" s="186">
        <f>Recognition!AJ55</f>
        <v>0</v>
      </c>
      <c r="L113" s="186">
        <f>Recognition!AK55</f>
        <v>0</v>
      </c>
      <c r="M113" s="186">
        <f>Recognition!AL55</f>
        <v>30</v>
      </c>
      <c r="N113" s="186">
        <f>Recognition!AM55</f>
        <v>0</v>
      </c>
      <c r="O113" s="186">
        <f>Recognition!AN55</f>
        <v>0</v>
      </c>
      <c r="P113" s="186">
        <f>Recognition!AO55</f>
        <v>0</v>
      </c>
      <c r="Q113" s="186">
        <f>Recognition!AP55</f>
        <v>0</v>
      </c>
      <c r="R113" s="186">
        <f>Recognition!AQ55</f>
        <v>0</v>
      </c>
      <c r="S113" s="186">
        <f>Recognition!AR55</f>
        <v>0</v>
      </c>
      <c r="T113" s="186">
        <f>Recognition!AS55</f>
        <v>0</v>
      </c>
      <c r="U113" s="186">
        <f>Recognition!AT55</f>
        <v>0</v>
      </c>
      <c r="V113" s="186">
        <f t="shared" si="1"/>
        <v>30</v>
      </c>
      <c r="W113" s="180"/>
      <c r="X113" s="180"/>
      <c r="Y113" s="180"/>
      <c r="Z113" s="180"/>
    </row>
    <row r="114" ht="12.75" customHeight="1">
      <c r="A114" s="180" t="str">
        <f>Recognition!AA56</f>
        <v>Budget</v>
      </c>
      <c r="B114" s="180" t="str">
        <f>Recognition!AB56</f>
        <v/>
      </c>
      <c r="C114" s="180">
        <f>Recognition!AC56</f>
        <v>573</v>
      </c>
      <c r="D114" s="180" t="str">
        <f>Recognition!AD56</f>
        <v>006</v>
      </c>
      <c r="E114" s="189"/>
      <c r="F114" s="180"/>
      <c r="G114" s="180"/>
      <c r="H114" s="180">
        <f>Recognition!AG56</f>
        <v>110</v>
      </c>
      <c r="I114" s="180" t="str">
        <f>Recognition!AH56</f>
        <v>USD</v>
      </c>
      <c r="J114" s="186">
        <f>Recognition!AI56</f>
        <v>0</v>
      </c>
      <c r="K114" s="186">
        <f>Recognition!AJ56</f>
        <v>0</v>
      </c>
      <c r="L114" s="186">
        <f>Recognition!AK56</f>
        <v>0</v>
      </c>
      <c r="M114" s="186">
        <f>Recognition!AL56</f>
        <v>0</v>
      </c>
      <c r="N114" s="186">
        <f>Recognition!AM56</f>
        <v>0</v>
      </c>
      <c r="O114" s="186">
        <f>Recognition!AN56</f>
        <v>0</v>
      </c>
      <c r="P114" s="186">
        <f>Recognition!AO56</f>
        <v>0</v>
      </c>
      <c r="Q114" s="186">
        <f>Recognition!AP56</f>
        <v>0</v>
      </c>
      <c r="R114" s="186">
        <f>Recognition!AQ56</f>
        <v>0</v>
      </c>
      <c r="S114" s="186">
        <f>Recognition!AR56</f>
        <v>0</v>
      </c>
      <c r="T114" s="186">
        <f>Recognition!AS56</f>
        <v>0</v>
      </c>
      <c r="U114" s="186">
        <f>Recognition!AT56</f>
        <v>0</v>
      </c>
      <c r="V114" s="186">
        <f t="shared" si="1"/>
        <v>0</v>
      </c>
      <c r="W114" s="180"/>
      <c r="X114" s="180"/>
      <c r="Y114" s="180"/>
      <c r="Z114" s="180"/>
    </row>
    <row r="115" ht="12.75" customHeight="1">
      <c r="A115" s="180" t="str">
        <f>Recognition!AA57</f>
        <v>Budget</v>
      </c>
      <c r="B115" s="180" t="str">
        <f>Recognition!AB57</f>
        <v/>
      </c>
      <c r="C115" s="180">
        <f>Recognition!AC57</f>
        <v>573</v>
      </c>
      <c r="D115" s="180" t="str">
        <f>Recognition!AD57</f>
        <v>006</v>
      </c>
      <c r="E115" s="189"/>
      <c r="F115" s="180"/>
      <c r="G115" s="180"/>
      <c r="H115" s="180">
        <f>Recognition!AG57</f>
        <v>110</v>
      </c>
      <c r="I115" s="180" t="str">
        <f>Recognition!AH57</f>
        <v>USD</v>
      </c>
      <c r="J115" s="186">
        <f>Recognition!AI57</f>
        <v>0</v>
      </c>
      <c r="K115" s="186">
        <f>Recognition!AJ57</f>
        <v>0</v>
      </c>
      <c r="L115" s="186">
        <f>Recognition!AK57</f>
        <v>0</v>
      </c>
      <c r="M115" s="186">
        <f>Recognition!AL57</f>
        <v>0</v>
      </c>
      <c r="N115" s="186">
        <f>Recognition!AM57</f>
        <v>0</v>
      </c>
      <c r="O115" s="186">
        <f>Recognition!AN57</f>
        <v>0</v>
      </c>
      <c r="P115" s="186">
        <f>Recognition!AO57</f>
        <v>0</v>
      </c>
      <c r="Q115" s="186">
        <f>Recognition!AP57</f>
        <v>0</v>
      </c>
      <c r="R115" s="186">
        <f>Recognition!AQ57</f>
        <v>0</v>
      </c>
      <c r="S115" s="186">
        <f>Recognition!AR57</f>
        <v>0</v>
      </c>
      <c r="T115" s="186">
        <f>Recognition!AS57</f>
        <v>0</v>
      </c>
      <c r="U115" s="186">
        <f>Recognition!AT57</f>
        <v>0</v>
      </c>
      <c r="V115" s="186">
        <f t="shared" si="1"/>
        <v>0</v>
      </c>
      <c r="W115" s="180"/>
      <c r="X115" s="180"/>
      <c r="Y115" s="180"/>
      <c r="Z115" s="180"/>
    </row>
    <row r="116" ht="12.75" customHeight="1">
      <c r="A116" s="180" t="str">
        <f>Recognition!AA58</f>
        <v>Budget</v>
      </c>
      <c r="B116" s="180" t="str">
        <f>Recognition!AB58</f>
        <v/>
      </c>
      <c r="C116" s="180">
        <f>Recognition!AC58</f>
        <v>573</v>
      </c>
      <c r="D116" s="180" t="str">
        <f>Recognition!AD58</f>
        <v>006</v>
      </c>
      <c r="E116" s="189"/>
      <c r="F116" s="180"/>
      <c r="G116" s="180"/>
      <c r="H116" s="180">
        <f>Recognition!AG58</f>
        <v>110</v>
      </c>
      <c r="I116" s="180" t="str">
        <f>Recognition!AH58</f>
        <v>USD</v>
      </c>
      <c r="J116" s="186">
        <f>Recognition!AI58</f>
        <v>0</v>
      </c>
      <c r="K116" s="186">
        <f>Recognition!AJ58</f>
        <v>0</v>
      </c>
      <c r="L116" s="186">
        <f>Recognition!AK58</f>
        <v>0</v>
      </c>
      <c r="M116" s="186">
        <f>Recognition!AL58</f>
        <v>0</v>
      </c>
      <c r="N116" s="186">
        <f>Recognition!AM58</f>
        <v>0</v>
      </c>
      <c r="O116" s="186">
        <f>Recognition!AN58</f>
        <v>0</v>
      </c>
      <c r="P116" s="186">
        <f>Recognition!AO58</f>
        <v>0</v>
      </c>
      <c r="Q116" s="186">
        <f>Recognition!AP58</f>
        <v>0</v>
      </c>
      <c r="R116" s="186">
        <f>Recognition!AQ58</f>
        <v>0</v>
      </c>
      <c r="S116" s="186">
        <f>Recognition!AR58</f>
        <v>0</v>
      </c>
      <c r="T116" s="186">
        <f>Recognition!AS58</f>
        <v>0</v>
      </c>
      <c r="U116" s="186">
        <f>Recognition!AT58</f>
        <v>0</v>
      </c>
      <c r="V116" s="186">
        <f t="shared" si="1"/>
        <v>0</v>
      </c>
      <c r="W116" s="180"/>
      <c r="X116" s="180"/>
      <c r="Y116" s="180"/>
      <c r="Z116" s="180"/>
    </row>
    <row r="117" ht="12.75" customHeight="1">
      <c r="A117" s="180" t="str">
        <f>Recognition!AA62</f>
        <v>Budget</v>
      </c>
      <c r="B117" s="180" t="str">
        <f>Recognition!AB62</f>
        <v>7006-000000</v>
      </c>
      <c r="C117" s="180">
        <f>Recognition!AC62</f>
        <v>574</v>
      </c>
      <c r="D117" s="180" t="str">
        <f>Recognition!AD62</f>
        <v>006</v>
      </c>
      <c r="E117" s="189"/>
      <c r="F117" s="180"/>
      <c r="G117" s="180"/>
      <c r="H117" s="180">
        <f>Recognition!AG62</f>
        <v>110</v>
      </c>
      <c r="I117" s="180" t="str">
        <f>Recognition!AH62</f>
        <v>USD</v>
      </c>
      <c r="J117" s="186">
        <f>Recognition!AI62</f>
        <v>0</v>
      </c>
      <c r="K117" s="186">
        <f>Recognition!AJ62</f>
        <v>0</v>
      </c>
      <c r="L117" s="186">
        <f>Recognition!AK62</f>
        <v>0</v>
      </c>
      <c r="M117" s="186">
        <f>Recognition!AL62</f>
        <v>0</v>
      </c>
      <c r="N117" s="186">
        <f>Recognition!AM62</f>
        <v>0</v>
      </c>
      <c r="O117" s="186">
        <f>Recognition!AN62</f>
        <v>0</v>
      </c>
      <c r="P117" s="186">
        <f>Recognition!AO62</f>
        <v>0</v>
      </c>
      <c r="Q117" s="186">
        <f>Recognition!AP62</f>
        <v>0</v>
      </c>
      <c r="R117" s="186">
        <f>Recognition!AQ62</f>
        <v>0</v>
      </c>
      <c r="S117" s="186">
        <f>Recognition!AR62</f>
        <v>0</v>
      </c>
      <c r="T117" s="186">
        <f>Recognition!AS62</f>
        <v>0</v>
      </c>
      <c r="U117" s="186">
        <f>Recognition!AT62</f>
        <v>0</v>
      </c>
      <c r="V117" s="186">
        <f t="shared" si="1"/>
        <v>0</v>
      </c>
      <c r="W117" s="180"/>
      <c r="X117" s="180"/>
      <c r="Y117" s="180"/>
      <c r="Z117" s="180"/>
    </row>
    <row r="118" ht="12.75" customHeight="1">
      <c r="A118" s="180" t="str">
        <f>Recognition!AA63</f>
        <v>Budget</v>
      </c>
      <c r="B118" s="180" t="str">
        <f>Recognition!AB63</f>
        <v>7008-000000</v>
      </c>
      <c r="C118" s="180">
        <f>Recognition!AC63</f>
        <v>574</v>
      </c>
      <c r="D118" s="180" t="str">
        <f>Recognition!AD63</f>
        <v>006</v>
      </c>
      <c r="E118" s="189"/>
      <c r="F118" s="180"/>
      <c r="G118" s="180"/>
      <c r="H118" s="180">
        <f>Recognition!AG63</f>
        <v>110</v>
      </c>
      <c r="I118" s="180" t="str">
        <f>Recognition!AH63</f>
        <v>USD</v>
      </c>
      <c r="J118" s="186">
        <f>Recognition!AI63</f>
        <v>0</v>
      </c>
      <c r="K118" s="186">
        <f>Recognition!AJ63</f>
        <v>0</v>
      </c>
      <c r="L118" s="186">
        <f>Recognition!AK63</f>
        <v>0</v>
      </c>
      <c r="M118" s="186">
        <f>Recognition!AL63</f>
        <v>0</v>
      </c>
      <c r="N118" s="186">
        <f>Recognition!AM63</f>
        <v>0</v>
      </c>
      <c r="O118" s="186">
        <f>Recognition!AN63</f>
        <v>0</v>
      </c>
      <c r="P118" s="186">
        <f>Recognition!AO63</f>
        <v>0</v>
      </c>
      <c r="Q118" s="186">
        <f>Recognition!AP63</f>
        <v>0</v>
      </c>
      <c r="R118" s="186">
        <f>Recognition!AQ63</f>
        <v>0</v>
      </c>
      <c r="S118" s="186">
        <f>Recognition!AR63</f>
        <v>0</v>
      </c>
      <c r="T118" s="186">
        <f>Recognition!AS63</f>
        <v>0</v>
      </c>
      <c r="U118" s="186">
        <f>Recognition!AT63</f>
        <v>1000</v>
      </c>
      <c r="V118" s="186">
        <f t="shared" si="1"/>
        <v>1000</v>
      </c>
      <c r="W118" s="180"/>
      <c r="X118" s="180"/>
      <c r="Y118" s="180"/>
      <c r="Z118" s="180"/>
    </row>
    <row r="119" ht="12.75" customHeight="1">
      <c r="A119" s="180" t="str">
        <f>Recognition!AA64</f>
        <v>Budget</v>
      </c>
      <c r="B119" s="180" t="str">
        <f>Recognition!AB64</f>
        <v>7010-000000</v>
      </c>
      <c r="C119" s="180">
        <f>Recognition!AC64</f>
        <v>574</v>
      </c>
      <c r="D119" s="180" t="str">
        <f>Recognition!AD64</f>
        <v>006</v>
      </c>
      <c r="E119" s="189"/>
      <c r="F119" s="180"/>
      <c r="G119" s="180"/>
      <c r="H119" s="180">
        <f>Recognition!AG64</f>
        <v>110</v>
      </c>
      <c r="I119" s="180" t="str">
        <f>Recognition!AH64</f>
        <v>USD</v>
      </c>
      <c r="J119" s="186">
        <f>Recognition!AI64</f>
        <v>0</v>
      </c>
      <c r="K119" s="186">
        <f>Recognition!AJ64</f>
        <v>0</v>
      </c>
      <c r="L119" s="186">
        <f>Recognition!AK64</f>
        <v>0</v>
      </c>
      <c r="M119" s="186">
        <f>Recognition!AL64</f>
        <v>0</v>
      </c>
      <c r="N119" s="186">
        <f>Recognition!AM64</f>
        <v>0</v>
      </c>
      <c r="O119" s="186">
        <f>Recognition!AN64</f>
        <v>0</v>
      </c>
      <c r="P119" s="186">
        <f>Recognition!AO64</f>
        <v>0</v>
      </c>
      <c r="Q119" s="186">
        <f>Recognition!AP64</f>
        <v>0</v>
      </c>
      <c r="R119" s="186">
        <f>Recognition!AQ64</f>
        <v>0</v>
      </c>
      <c r="S119" s="186">
        <f>Recognition!AR64</f>
        <v>0</v>
      </c>
      <c r="T119" s="186">
        <f>Recognition!AS64</f>
        <v>500</v>
      </c>
      <c r="U119" s="186">
        <f>Recognition!AT64</f>
        <v>0</v>
      </c>
      <c r="V119" s="186">
        <f t="shared" si="1"/>
        <v>500</v>
      </c>
      <c r="W119" s="180"/>
      <c r="X119" s="180"/>
      <c r="Y119" s="180"/>
      <c r="Z119" s="180"/>
    </row>
    <row r="120" ht="12.75" customHeight="1">
      <c r="A120" s="180" t="str">
        <f>Recognition!AA65</f>
        <v>Budget</v>
      </c>
      <c r="B120" s="180" t="str">
        <f>Recognition!AB65</f>
        <v>7012-000000</v>
      </c>
      <c r="C120" s="180">
        <f>Recognition!AC65</f>
        <v>574</v>
      </c>
      <c r="D120" s="180" t="str">
        <f>Recognition!AD65</f>
        <v>006</v>
      </c>
      <c r="E120" s="189"/>
      <c r="F120" s="180"/>
      <c r="G120" s="180"/>
      <c r="H120" s="180">
        <f>Recognition!AG65</f>
        <v>110</v>
      </c>
      <c r="I120" s="180" t="str">
        <f>Recognition!AH65</f>
        <v>USD</v>
      </c>
      <c r="J120" s="186">
        <f>Recognition!AI65</f>
        <v>0</v>
      </c>
      <c r="K120" s="186">
        <f>Recognition!AJ65</f>
        <v>0</v>
      </c>
      <c r="L120" s="186">
        <f>Recognition!AK65</f>
        <v>0</v>
      </c>
      <c r="M120" s="186">
        <f>Recognition!AL65</f>
        <v>0</v>
      </c>
      <c r="N120" s="186">
        <f>Recognition!AM65</f>
        <v>0</v>
      </c>
      <c r="O120" s="186">
        <f>Recognition!AN65</f>
        <v>0</v>
      </c>
      <c r="P120" s="186">
        <f>Recognition!AO65</f>
        <v>0</v>
      </c>
      <c r="Q120" s="186">
        <f>Recognition!AP65</f>
        <v>0</v>
      </c>
      <c r="R120" s="186">
        <f>Recognition!AQ65</f>
        <v>0</v>
      </c>
      <c r="S120" s="186">
        <f>Recognition!AR65</f>
        <v>0</v>
      </c>
      <c r="T120" s="186">
        <f>Recognition!AS65</f>
        <v>0</v>
      </c>
      <c r="U120" s="186">
        <f>Recognition!AT65</f>
        <v>0</v>
      </c>
      <c r="V120" s="186">
        <f t="shared" si="1"/>
        <v>0</v>
      </c>
      <c r="W120" s="180"/>
      <c r="X120" s="180"/>
      <c r="Y120" s="180"/>
      <c r="Z120" s="180"/>
    </row>
    <row r="121" ht="12.75" customHeight="1">
      <c r="A121" s="180" t="str">
        <f>Recognition!AA66</f>
        <v>Budget</v>
      </c>
      <c r="B121" s="180" t="str">
        <f>Recognition!AB66</f>
        <v>7036-000000</v>
      </c>
      <c r="C121" s="180">
        <f>Recognition!AC66</f>
        <v>574</v>
      </c>
      <c r="D121" s="180" t="str">
        <f>Recognition!AD66</f>
        <v>006</v>
      </c>
      <c r="E121" s="189"/>
      <c r="F121" s="180"/>
      <c r="G121" s="180"/>
      <c r="H121" s="180">
        <f>Recognition!AG66</f>
        <v>110</v>
      </c>
      <c r="I121" s="180" t="str">
        <f>Recognition!AH66</f>
        <v>USD</v>
      </c>
      <c r="J121" s="186">
        <f>Recognition!AI66</f>
        <v>0</v>
      </c>
      <c r="K121" s="186">
        <f>Recognition!AJ66</f>
        <v>0</v>
      </c>
      <c r="L121" s="186">
        <f>Recognition!AK66</f>
        <v>0</v>
      </c>
      <c r="M121" s="186">
        <f>Recognition!AL66</f>
        <v>0</v>
      </c>
      <c r="N121" s="186">
        <f>Recognition!AM66</f>
        <v>0</v>
      </c>
      <c r="O121" s="186">
        <f>Recognition!AN66</f>
        <v>0</v>
      </c>
      <c r="P121" s="186">
        <f>Recognition!AO66</f>
        <v>0</v>
      </c>
      <c r="Q121" s="186">
        <f>Recognition!AP66</f>
        <v>0</v>
      </c>
      <c r="R121" s="186">
        <f>Recognition!AQ66</f>
        <v>0</v>
      </c>
      <c r="S121" s="186">
        <f>Recognition!AR66</f>
        <v>0</v>
      </c>
      <c r="T121" s="186">
        <f>Recognition!AS66</f>
        <v>0</v>
      </c>
      <c r="U121" s="186">
        <f>Recognition!AT66</f>
        <v>0</v>
      </c>
      <c r="V121" s="186">
        <f t="shared" si="1"/>
        <v>0</v>
      </c>
      <c r="W121" s="180"/>
      <c r="X121" s="180"/>
      <c r="Y121" s="180"/>
      <c r="Z121" s="180"/>
    </row>
    <row r="122" ht="12.75" customHeight="1">
      <c r="A122" s="180" t="str">
        <f>Recognition!AA67</f>
        <v>Budget</v>
      </c>
      <c r="B122" s="180" t="str">
        <f>Recognition!AB67</f>
        <v>7044-000000</v>
      </c>
      <c r="C122" s="180">
        <f>Recognition!AC67</f>
        <v>574</v>
      </c>
      <c r="D122" s="180" t="str">
        <f>Recognition!AD67</f>
        <v>006</v>
      </c>
      <c r="E122" s="189"/>
      <c r="F122" s="180"/>
      <c r="G122" s="180"/>
      <c r="H122" s="180">
        <f>Recognition!AG67</f>
        <v>110</v>
      </c>
      <c r="I122" s="180" t="str">
        <f>Recognition!AH67</f>
        <v>USD</v>
      </c>
      <c r="J122" s="186">
        <f>Recognition!AI67</f>
        <v>0</v>
      </c>
      <c r="K122" s="186">
        <f>Recognition!AJ67</f>
        <v>0</v>
      </c>
      <c r="L122" s="186">
        <f>Recognition!AK67</f>
        <v>0</v>
      </c>
      <c r="M122" s="186">
        <f>Recognition!AL67</f>
        <v>0</v>
      </c>
      <c r="N122" s="186">
        <f>Recognition!AM67</f>
        <v>0</v>
      </c>
      <c r="O122" s="186">
        <f>Recognition!AN67</f>
        <v>0</v>
      </c>
      <c r="P122" s="186">
        <f>Recognition!AO67</f>
        <v>0</v>
      </c>
      <c r="Q122" s="186">
        <f>Recognition!AP67</f>
        <v>0</v>
      </c>
      <c r="R122" s="186">
        <f>Recognition!AQ67</f>
        <v>0</v>
      </c>
      <c r="S122" s="186">
        <f>Recognition!AR67</f>
        <v>325</v>
      </c>
      <c r="T122" s="186">
        <f>Recognition!AS67</f>
        <v>300</v>
      </c>
      <c r="U122" s="186">
        <f>Recognition!AT67</f>
        <v>0</v>
      </c>
      <c r="V122" s="186">
        <f t="shared" si="1"/>
        <v>625</v>
      </c>
      <c r="W122" s="180"/>
      <c r="X122" s="180"/>
      <c r="Y122" s="180"/>
      <c r="Z122" s="180"/>
    </row>
    <row r="123" ht="12.75" customHeight="1">
      <c r="A123" s="180" t="str">
        <f>Recognition!AA68</f>
        <v>Budget</v>
      </c>
      <c r="B123" s="180" t="str">
        <f>Recognition!AB68</f>
        <v>7082-000000</v>
      </c>
      <c r="C123" s="180">
        <f>Recognition!AC68</f>
        <v>574</v>
      </c>
      <c r="D123" s="180" t="str">
        <f>Recognition!AD68</f>
        <v>006</v>
      </c>
      <c r="E123" s="189"/>
      <c r="F123" s="180"/>
      <c r="G123" s="180"/>
      <c r="H123" s="180">
        <f>Recognition!AG68</f>
        <v>110</v>
      </c>
      <c r="I123" s="180" t="str">
        <f>Recognition!AH68</f>
        <v>USD</v>
      </c>
      <c r="J123" s="186">
        <f>Recognition!AI68</f>
        <v>0</v>
      </c>
      <c r="K123" s="186">
        <f>Recognition!AJ68</f>
        <v>0</v>
      </c>
      <c r="L123" s="186">
        <f>Recognition!AK68</f>
        <v>0</v>
      </c>
      <c r="M123" s="186">
        <f>Recognition!AL68</f>
        <v>0</v>
      </c>
      <c r="N123" s="186">
        <f>Recognition!AM68</f>
        <v>0</v>
      </c>
      <c r="O123" s="186">
        <f>Recognition!AN68</f>
        <v>0</v>
      </c>
      <c r="P123" s="186">
        <f>Recognition!AO68</f>
        <v>0</v>
      </c>
      <c r="Q123" s="186">
        <f>Recognition!AP68</f>
        <v>0</v>
      </c>
      <c r="R123" s="186">
        <f>Recognition!AQ68</f>
        <v>0</v>
      </c>
      <c r="S123" s="186">
        <f>Recognition!AR68</f>
        <v>0</v>
      </c>
      <c r="T123" s="186">
        <f>Recognition!AS68</f>
        <v>0</v>
      </c>
      <c r="U123" s="186">
        <f>Recognition!AT68</f>
        <v>0</v>
      </c>
      <c r="V123" s="186">
        <f t="shared" si="1"/>
        <v>0</v>
      </c>
      <c r="W123" s="180"/>
      <c r="X123" s="180"/>
      <c r="Y123" s="180"/>
      <c r="Z123" s="180"/>
    </row>
    <row r="124" ht="12.75" customHeight="1">
      <c r="A124" s="180" t="str">
        <f>Recognition!AA69</f>
        <v>Budget</v>
      </c>
      <c r="B124" s="180" t="str">
        <f>Recognition!AB69</f>
        <v/>
      </c>
      <c r="C124" s="180">
        <f>Recognition!AC69</f>
        <v>574</v>
      </c>
      <c r="D124" s="180" t="str">
        <f>Recognition!AD69</f>
        <v>006</v>
      </c>
      <c r="E124" s="189"/>
      <c r="F124" s="180"/>
      <c r="G124" s="180"/>
      <c r="H124" s="180">
        <f>Recognition!AG69</f>
        <v>110</v>
      </c>
      <c r="I124" s="180" t="str">
        <f>Recognition!AH69</f>
        <v>USD</v>
      </c>
      <c r="J124" s="186">
        <f>Recognition!AI69</f>
        <v>0</v>
      </c>
      <c r="K124" s="186">
        <f>Recognition!AJ69</f>
        <v>0</v>
      </c>
      <c r="L124" s="186">
        <f>Recognition!AK69</f>
        <v>0</v>
      </c>
      <c r="M124" s="186">
        <f>Recognition!AL69</f>
        <v>0</v>
      </c>
      <c r="N124" s="186">
        <f>Recognition!AM69</f>
        <v>0</v>
      </c>
      <c r="O124" s="186">
        <f>Recognition!AN69</f>
        <v>0</v>
      </c>
      <c r="P124" s="186">
        <f>Recognition!AO69</f>
        <v>0</v>
      </c>
      <c r="Q124" s="186">
        <f>Recognition!AP69</f>
        <v>0</v>
      </c>
      <c r="R124" s="186">
        <f>Recognition!AQ69</f>
        <v>0</v>
      </c>
      <c r="S124" s="186">
        <f>Recognition!AR69</f>
        <v>0</v>
      </c>
      <c r="T124" s="186">
        <f>Recognition!AS69</f>
        <v>0</v>
      </c>
      <c r="U124" s="186">
        <f>Recognition!AT69</f>
        <v>0</v>
      </c>
      <c r="V124" s="186">
        <f t="shared" si="1"/>
        <v>0</v>
      </c>
      <c r="W124" s="180"/>
      <c r="X124" s="180"/>
      <c r="Y124" s="180"/>
      <c r="Z124" s="180"/>
    </row>
    <row r="125" ht="12.75" customHeight="1">
      <c r="A125" s="180" t="str">
        <f>Recognition!AA70</f>
        <v>Budget</v>
      </c>
      <c r="B125" s="180" t="str">
        <f>Recognition!AB70</f>
        <v/>
      </c>
      <c r="C125" s="180">
        <f>Recognition!AC70</f>
        <v>574</v>
      </c>
      <c r="D125" s="180" t="str">
        <f>Recognition!AD70</f>
        <v>006</v>
      </c>
      <c r="E125" s="189"/>
      <c r="F125" s="180"/>
      <c r="G125" s="180"/>
      <c r="H125" s="180">
        <f>Recognition!AG70</f>
        <v>110</v>
      </c>
      <c r="I125" s="180" t="str">
        <f>Recognition!AH70</f>
        <v>USD</v>
      </c>
      <c r="J125" s="186">
        <f>Recognition!AI70</f>
        <v>0</v>
      </c>
      <c r="K125" s="186">
        <f>Recognition!AJ70</f>
        <v>0</v>
      </c>
      <c r="L125" s="186">
        <f>Recognition!AK70</f>
        <v>0</v>
      </c>
      <c r="M125" s="186">
        <f>Recognition!AL70</f>
        <v>0</v>
      </c>
      <c r="N125" s="186">
        <f>Recognition!AM70</f>
        <v>0</v>
      </c>
      <c r="O125" s="186">
        <f>Recognition!AN70</f>
        <v>0</v>
      </c>
      <c r="P125" s="186">
        <f>Recognition!AO70</f>
        <v>0</v>
      </c>
      <c r="Q125" s="186">
        <f>Recognition!AP70</f>
        <v>0</v>
      </c>
      <c r="R125" s="186">
        <f>Recognition!AQ70</f>
        <v>0</v>
      </c>
      <c r="S125" s="186">
        <f>Recognition!AR70</f>
        <v>0</v>
      </c>
      <c r="T125" s="186">
        <f>Recognition!AS70</f>
        <v>0</v>
      </c>
      <c r="U125" s="186">
        <f>Recognition!AT70</f>
        <v>0</v>
      </c>
      <c r="V125" s="186">
        <f t="shared" si="1"/>
        <v>0</v>
      </c>
      <c r="W125" s="180"/>
      <c r="X125" s="180"/>
      <c r="Y125" s="180"/>
      <c r="Z125" s="180"/>
    </row>
    <row r="126" ht="12.75" customHeight="1">
      <c r="A126" s="180" t="str">
        <f>Recognition!AA71</f>
        <v>Budget</v>
      </c>
      <c r="B126" s="180" t="str">
        <f>Recognition!AB71</f>
        <v/>
      </c>
      <c r="C126" s="180">
        <f>Recognition!AC71</f>
        <v>574</v>
      </c>
      <c r="D126" s="180" t="str">
        <f>Recognition!AD71</f>
        <v>006</v>
      </c>
      <c r="E126" s="189"/>
      <c r="F126" s="180"/>
      <c r="G126" s="180"/>
      <c r="H126" s="180">
        <f>Recognition!AG71</f>
        <v>110</v>
      </c>
      <c r="I126" s="180" t="str">
        <f>Recognition!AH71</f>
        <v>USD</v>
      </c>
      <c r="J126" s="186">
        <f>Recognition!AI71</f>
        <v>0</v>
      </c>
      <c r="K126" s="186">
        <f>Recognition!AJ71</f>
        <v>0</v>
      </c>
      <c r="L126" s="186">
        <f>Recognition!AK71</f>
        <v>0</v>
      </c>
      <c r="M126" s="186">
        <f>Recognition!AL71</f>
        <v>0</v>
      </c>
      <c r="N126" s="186">
        <f>Recognition!AM71</f>
        <v>0</v>
      </c>
      <c r="O126" s="186">
        <f>Recognition!AN71</f>
        <v>0</v>
      </c>
      <c r="P126" s="186">
        <f>Recognition!AO71</f>
        <v>0</v>
      </c>
      <c r="Q126" s="186">
        <f>Recognition!AP71</f>
        <v>0</v>
      </c>
      <c r="R126" s="186">
        <f>Recognition!AQ71</f>
        <v>0</v>
      </c>
      <c r="S126" s="186">
        <f>Recognition!AR71</f>
        <v>0</v>
      </c>
      <c r="T126" s="186">
        <f>Recognition!AS71</f>
        <v>0</v>
      </c>
      <c r="U126" s="186">
        <f>Recognition!AT71</f>
        <v>0</v>
      </c>
      <c r="V126" s="186">
        <f t="shared" si="1"/>
        <v>0</v>
      </c>
      <c r="W126" s="180"/>
      <c r="X126" s="180"/>
      <c r="Y126" s="180"/>
      <c r="Z126" s="180"/>
    </row>
    <row r="127" ht="12.75" customHeight="1">
      <c r="A127" s="180" t="str">
        <f>'Club Growth'!AA10</f>
        <v>Budget</v>
      </c>
      <c r="B127" s="180" t="str">
        <f>'Club Growth'!AB10</f>
        <v>7006-000000</v>
      </c>
      <c r="C127" s="180">
        <f>'Club Growth'!AC10</f>
        <v>580</v>
      </c>
      <c r="D127" s="180" t="str">
        <f>'Club Growth'!AD10</f>
        <v>006</v>
      </c>
      <c r="E127" s="189"/>
      <c r="F127" s="180"/>
      <c r="G127" s="180"/>
      <c r="H127" s="180">
        <f>'Club Growth'!AG10</f>
        <v>110</v>
      </c>
      <c r="I127" s="180" t="str">
        <f>'Club Growth'!AH10</f>
        <v>USD</v>
      </c>
      <c r="J127" s="186">
        <f>'Club Growth'!AI10</f>
        <v>0</v>
      </c>
      <c r="K127" s="186">
        <f>'Club Growth'!AJ10</f>
        <v>0</v>
      </c>
      <c r="L127" s="186">
        <f>'Club Growth'!AK10</f>
        <v>0</v>
      </c>
      <c r="M127" s="186">
        <f>'Club Growth'!AL10</f>
        <v>0</v>
      </c>
      <c r="N127" s="186">
        <f>'Club Growth'!AM10</f>
        <v>0</v>
      </c>
      <c r="O127" s="186">
        <f>'Club Growth'!AN10</f>
        <v>0</v>
      </c>
      <c r="P127" s="186">
        <f>'Club Growth'!AO10</f>
        <v>0</v>
      </c>
      <c r="Q127" s="186">
        <f>'Club Growth'!AP10</f>
        <v>0</v>
      </c>
      <c r="R127" s="186">
        <f>'Club Growth'!AQ10</f>
        <v>0</v>
      </c>
      <c r="S127" s="186">
        <f>'Club Growth'!AR10</f>
        <v>0</v>
      </c>
      <c r="T127" s="186">
        <f>'Club Growth'!AS10</f>
        <v>0</v>
      </c>
      <c r="U127" s="186">
        <f>'Club Growth'!AT10</f>
        <v>0</v>
      </c>
      <c r="V127" s="186">
        <f t="shared" si="1"/>
        <v>0</v>
      </c>
      <c r="W127" s="180"/>
      <c r="X127" s="180"/>
      <c r="Y127" s="180"/>
      <c r="Z127" s="180"/>
    </row>
    <row r="128" ht="12.75" customHeight="1">
      <c r="A128" s="180" t="str">
        <f>'Club Growth'!AA11</f>
        <v>Budget</v>
      </c>
      <c r="B128" s="180" t="str">
        <f>'Club Growth'!AB11</f>
        <v>7008-000000</v>
      </c>
      <c r="C128" s="180">
        <f>'Club Growth'!AC11</f>
        <v>580</v>
      </c>
      <c r="D128" s="180" t="str">
        <f>'Club Growth'!AD11</f>
        <v>006</v>
      </c>
      <c r="E128" s="189"/>
      <c r="F128" s="180"/>
      <c r="G128" s="180"/>
      <c r="H128" s="180">
        <f>'Club Growth'!AG11</f>
        <v>110</v>
      </c>
      <c r="I128" s="180" t="str">
        <f>'Club Growth'!AH11</f>
        <v>USD</v>
      </c>
      <c r="J128" s="186">
        <f>'Club Growth'!AI11</f>
        <v>0</v>
      </c>
      <c r="K128" s="186">
        <f>'Club Growth'!AJ11</f>
        <v>0</v>
      </c>
      <c r="L128" s="186">
        <f>'Club Growth'!AK11</f>
        <v>75</v>
      </c>
      <c r="M128" s="186">
        <f>'Club Growth'!AL11</f>
        <v>825</v>
      </c>
      <c r="N128" s="186">
        <f>'Club Growth'!AM11</f>
        <v>275</v>
      </c>
      <c r="O128" s="186">
        <f>'Club Growth'!AN11</f>
        <v>125</v>
      </c>
      <c r="P128" s="186">
        <f>'Club Growth'!AO11</f>
        <v>275</v>
      </c>
      <c r="Q128" s="186">
        <f>'Club Growth'!AP11</f>
        <v>275</v>
      </c>
      <c r="R128" s="186">
        <f>'Club Growth'!AQ11</f>
        <v>275</v>
      </c>
      <c r="S128" s="186">
        <f>'Club Growth'!AR11</f>
        <v>275</v>
      </c>
      <c r="T128" s="186">
        <f>'Club Growth'!AS11</f>
        <v>275</v>
      </c>
      <c r="U128" s="186">
        <f>'Club Growth'!AT11</f>
        <v>275</v>
      </c>
      <c r="V128" s="186">
        <f t="shared" si="1"/>
        <v>2950</v>
      </c>
      <c r="W128" s="180"/>
      <c r="X128" s="180"/>
      <c r="Y128" s="180"/>
      <c r="Z128" s="180"/>
    </row>
    <row r="129" ht="12.75" customHeight="1">
      <c r="A129" s="180" t="str">
        <f>'Club Growth'!AA12</f>
        <v>Budget</v>
      </c>
      <c r="B129" s="180" t="str">
        <f>'Club Growth'!AB12</f>
        <v>7010-000000</v>
      </c>
      <c r="C129" s="180">
        <f>'Club Growth'!AC12</f>
        <v>580</v>
      </c>
      <c r="D129" s="180" t="str">
        <f>'Club Growth'!AD12</f>
        <v>006</v>
      </c>
      <c r="E129" s="189"/>
      <c r="F129" s="180"/>
      <c r="G129" s="180"/>
      <c r="H129" s="180">
        <f>'Club Growth'!AG12</f>
        <v>110</v>
      </c>
      <c r="I129" s="180" t="str">
        <f>'Club Growth'!AH12</f>
        <v>USD</v>
      </c>
      <c r="J129" s="186">
        <f>'Club Growth'!AI12</f>
        <v>0</v>
      </c>
      <c r="K129" s="186">
        <f>'Club Growth'!AJ12</f>
        <v>0</v>
      </c>
      <c r="L129" s="186">
        <f>'Club Growth'!AK12</f>
        <v>0</v>
      </c>
      <c r="M129" s="186">
        <f>'Club Growth'!AL12</f>
        <v>0</v>
      </c>
      <c r="N129" s="186">
        <f>'Club Growth'!AM12</f>
        <v>0</v>
      </c>
      <c r="O129" s="186">
        <f>'Club Growth'!AN12</f>
        <v>0</v>
      </c>
      <c r="P129" s="186">
        <f>'Club Growth'!AO12</f>
        <v>0</v>
      </c>
      <c r="Q129" s="186">
        <f>'Club Growth'!AP12</f>
        <v>0</v>
      </c>
      <c r="R129" s="186">
        <f>'Club Growth'!AQ12</f>
        <v>0</v>
      </c>
      <c r="S129" s="186">
        <f>'Club Growth'!AR12</f>
        <v>0</v>
      </c>
      <c r="T129" s="186">
        <f>'Club Growth'!AS12</f>
        <v>0</v>
      </c>
      <c r="U129" s="186">
        <f>'Club Growth'!AT12</f>
        <v>0</v>
      </c>
      <c r="V129" s="186">
        <f t="shared" si="1"/>
        <v>0</v>
      </c>
      <c r="W129" s="180"/>
      <c r="X129" s="180"/>
      <c r="Y129" s="180"/>
      <c r="Z129" s="180"/>
    </row>
    <row r="130" ht="12.75" customHeight="1">
      <c r="A130" s="180" t="str">
        <f>'Club Growth'!AA13</f>
        <v>Budget</v>
      </c>
      <c r="B130" s="180" t="str">
        <f>'Club Growth'!AB13</f>
        <v>7012-000000</v>
      </c>
      <c r="C130" s="180">
        <f>'Club Growth'!AC13</f>
        <v>580</v>
      </c>
      <c r="D130" s="180" t="str">
        <f>'Club Growth'!AD13</f>
        <v>006</v>
      </c>
      <c r="E130" s="189"/>
      <c r="F130" s="180"/>
      <c r="G130" s="180"/>
      <c r="H130" s="180">
        <f>'Club Growth'!AG13</f>
        <v>110</v>
      </c>
      <c r="I130" s="180" t="str">
        <f>'Club Growth'!AH13</f>
        <v>USD</v>
      </c>
      <c r="J130" s="186">
        <f>'Club Growth'!AI13</f>
        <v>0</v>
      </c>
      <c r="K130" s="186">
        <f>'Club Growth'!AJ13</f>
        <v>0</v>
      </c>
      <c r="L130" s="186">
        <f>'Club Growth'!AK13</f>
        <v>0</v>
      </c>
      <c r="M130" s="186">
        <f>'Club Growth'!AL13</f>
        <v>0</v>
      </c>
      <c r="N130" s="186">
        <f>'Club Growth'!AM13</f>
        <v>0</v>
      </c>
      <c r="O130" s="186">
        <f>'Club Growth'!AN13</f>
        <v>0</v>
      </c>
      <c r="P130" s="186">
        <f>'Club Growth'!AO13</f>
        <v>0</v>
      </c>
      <c r="Q130" s="186">
        <f>'Club Growth'!AP13</f>
        <v>0</v>
      </c>
      <c r="R130" s="186">
        <f>'Club Growth'!AQ13</f>
        <v>0</v>
      </c>
      <c r="S130" s="186">
        <f>'Club Growth'!AR13</f>
        <v>0</v>
      </c>
      <c r="T130" s="186">
        <f>'Club Growth'!AS13</f>
        <v>0</v>
      </c>
      <c r="U130" s="186">
        <f>'Club Growth'!AT13</f>
        <v>0</v>
      </c>
      <c r="V130" s="186">
        <f t="shared" si="1"/>
        <v>0</v>
      </c>
      <c r="W130" s="180"/>
      <c r="X130" s="180"/>
      <c r="Y130" s="180"/>
      <c r="Z130" s="180"/>
    </row>
    <row r="131" ht="12.75" customHeight="1">
      <c r="A131" s="180" t="str">
        <f>'Club Growth'!AA14</f>
        <v>Budget</v>
      </c>
      <c r="B131" s="180" t="str">
        <f>'Club Growth'!AB14</f>
        <v>7036-000000</v>
      </c>
      <c r="C131" s="180">
        <f>'Club Growth'!AC14</f>
        <v>580</v>
      </c>
      <c r="D131" s="180" t="str">
        <f>'Club Growth'!AD14</f>
        <v>006</v>
      </c>
      <c r="E131" s="189"/>
      <c r="F131" s="180"/>
      <c r="G131" s="180"/>
      <c r="H131" s="180">
        <f>'Club Growth'!AG14</f>
        <v>110</v>
      </c>
      <c r="I131" s="180" t="str">
        <f>'Club Growth'!AH14</f>
        <v>USD</v>
      </c>
      <c r="J131" s="186">
        <f>'Club Growth'!AI14</f>
        <v>0</v>
      </c>
      <c r="K131" s="186">
        <f>'Club Growth'!AJ14</f>
        <v>0</v>
      </c>
      <c r="L131" s="186">
        <f>'Club Growth'!AK14</f>
        <v>0</v>
      </c>
      <c r="M131" s="186">
        <f>'Club Growth'!AL14</f>
        <v>0</v>
      </c>
      <c r="N131" s="186">
        <f>'Club Growth'!AM14</f>
        <v>0</v>
      </c>
      <c r="O131" s="186">
        <f>'Club Growth'!AN14</f>
        <v>0</v>
      </c>
      <c r="P131" s="186">
        <f>'Club Growth'!AO14</f>
        <v>0</v>
      </c>
      <c r="Q131" s="186">
        <f>'Club Growth'!AP14</f>
        <v>0</v>
      </c>
      <c r="R131" s="186">
        <f>'Club Growth'!AQ14</f>
        <v>0</v>
      </c>
      <c r="S131" s="186">
        <f>'Club Growth'!AR14</f>
        <v>0</v>
      </c>
      <c r="T131" s="186">
        <f>'Club Growth'!AS14</f>
        <v>0</v>
      </c>
      <c r="U131" s="186">
        <f>'Club Growth'!AT14</f>
        <v>0</v>
      </c>
      <c r="V131" s="186">
        <f t="shared" si="1"/>
        <v>0</v>
      </c>
      <c r="W131" s="180"/>
      <c r="X131" s="180"/>
      <c r="Y131" s="180"/>
      <c r="Z131" s="180"/>
    </row>
    <row r="132" ht="12.75" customHeight="1">
      <c r="A132" s="180" t="str">
        <f>'Club Growth'!AA15</f>
        <v>Budget</v>
      </c>
      <c r="B132" s="180" t="str">
        <f>'Club Growth'!AB15</f>
        <v>7044-000000</v>
      </c>
      <c r="C132" s="180">
        <f>'Club Growth'!AC15</f>
        <v>580</v>
      </c>
      <c r="D132" s="180" t="str">
        <f>'Club Growth'!AD15</f>
        <v>006</v>
      </c>
      <c r="E132" s="189"/>
      <c r="F132" s="180"/>
      <c r="G132" s="180"/>
      <c r="H132" s="180">
        <f>'Club Growth'!AG15</f>
        <v>110</v>
      </c>
      <c r="I132" s="180" t="str">
        <f>'Club Growth'!AH15</f>
        <v>USD</v>
      </c>
      <c r="J132" s="186">
        <f>'Club Growth'!AI15</f>
        <v>0</v>
      </c>
      <c r="K132" s="186">
        <f>'Club Growth'!AJ15</f>
        <v>0</v>
      </c>
      <c r="L132" s="186">
        <f>'Club Growth'!AK15</f>
        <v>50</v>
      </c>
      <c r="M132" s="186">
        <f>'Club Growth'!AL15</f>
        <v>50</v>
      </c>
      <c r="N132" s="186">
        <f>'Club Growth'!AM15</f>
        <v>50</v>
      </c>
      <c r="O132" s="186">
        <f>'Club Growth'!AN15</f>
        <v>50</v>
      </c>
      <c r="P132" s="186">
        <f>'Club Growth'!AO15</f>
        <v>50</v>
      </c>
      <c r="Q132" s="186">
        <f>'Club Growth'!AP15</f>
        <v>50</v>
      </c>
      <c r="R132" s="186">
        <f>'Club Growth'!AQ15</f>
        <v>50</v>
      </c>
      <c r="S132" s="186">
        <f>'Club Growth'!AR15</f>
        <v>50</v>
      </c>
      <c r="T132" s="186">
        <f>'Club Growth'!AS15</f>
        <v>50</v>
      </c>
      <c r="U132" s="186">
        <f>'Club Growth'!AT15</f>
        <v>50</v>
      </c>
      <c r="V132" s="186">
        <f t="shared" si="1"/>
        <v>500</v>
      </c>
      <c r="W132" s="180"/>
      <c r="X132" s="180"/>
      <c r="Y132" s="180"/>
      <c r="Z132" s="180"/>
    </row>
    <row r="133" ht="12.75" customHeight="1">
      <c r="A133" s="180" t="str">
        <f>'Club Growth'!AA16</f>
        <v>Budget</v>
      </c>
      <c r="B133" s="180" t="str">
        <f>'Club Growth'!AB16</f>
        <v>7082-000000</v>
      </c>
      <c r="C133" s="180">
        <f>'Club Growth'!AC16</f>
        <v>580</v>
      </c>
      <c r="D133" s="180" t="str">
        <f>'Club Growth'!AD16</f>
        <v>006</v>
      </c>
      <c r="E133" s="189"/>
      <c r="F133" s="180"/>
      <c r="G133" s="180"/>
      <c r="H133" s="180">
        <f>'Club Growth'!AG16</f>
        <v>110</v>
      </c>
      <c r="I133" s="180" t="str">
        <f>'Club Growth'!AH16</f>
        <v>USD</v>
      </c>
      <c r="J133" s="186">
        <f>'Club Growth'!AI16</f>
        <v>0</v>
      </c>
      <c r="K133" s="186">
        <f>'Club Growth'!AJ16</f>
        <v>0</v>
      </c>
      <c r="L133" s="186">
        <f>'Club Growth'!AK16</f>
        <v>50</v>
      </c>
      <c r="M133" s="186">
        <f>'Club Growth'!AL16</f>
        <v>50</v>
      </c>
      <c r="N133" s="186">
        <f>'Club Growth'!AM16</f>
        <v>50</v>
      </c>
      <c r="O133" s="186">
        <f>'Club Growth'!AN16</f>
        <v>50</v>
      </c>
      <c r="P133" s="186">
        <f>'Club Growth'!AO16</f>
        <v>50</v>
      </c>
      <c r="Q133" s="186">
        <f>'Club Growth'!AP16</f>
        <v>50</v>
      </c>
      <c r="R133" s="186">
        <f>'Club Growth'!AQ16</f>
        <v>50</v>
      </c>
      <c r="S133" s="186">
        <f>'Club Growth'!AR16</f>
        <v>50</v>
      </c>
      <c r="T133" s="186">
        <f>'Club Growth'!AS16</f>
        <v>50</v>
      </c>
      <c r="U133" s="186">
        <f>'Club Growth'!AT16</f>
        <v>50</v>
      </c>
      <c r="V133" s="186">
        <f t="shared" si="1"/>
        <v>500</v>
      </c>
      <c r="W133" s="180"/>
      <c r="X133" s="180"/>
      <c r="Y133" s="180"/>
      <c r="Z133" s="180"/>
    </row>
    <row r="134" ht="12.75" customHeight="1">
      <c r="A134" s="180" t="str">
        <f>'Club Growth'!AA17</f>
        <v>Budget</v>
      </c>
      <c r="B134" s="180" t="str">
        <f>'Club Growth'!AB17</f>
        <v/>
      </c>
      <c r="C134" s="180">
        <f>'Club Growth'!AC17</f>
        <v>580</v>
      </c>
      <c r="D134" s="180" t="str">
        <f>'Club Growth'!AD17</f>
        <v>006</v>
      </c>
      <c r="E134" s="189"/>
      <c r="F134" s="180"/>
      <c r="G134" s="180"/>
      <c r="H134" s="180">
        <f>'Club Growth'!AG17</f>
        <v>110</v>
      </c>
      <c r="I134" s="180" t="str">
        <f>'Club Growth'!AH17</f>
        <v>USD</v>
      </c>
      <c r="J134" s="186">
        <f>'Club Growth'!AI17</f>
        <v>0</v>
      </c>
      <c r="K134" s="186">
        <f>'Club Growth'!AJ17</f>
        <v>0</v>
      </c>
      <c r="L134" s="186">
        <f>'Club Growth'!AK17</f>
        <v>0</v>
      </c>
      <c r="M134" s="186">
        <f>'Club Growth'!AL17</f>
        <v>0</v>
      </c>
      <c r="N134" s="186">
        <f>'Club Growth'!AM17</f>
        <v>0</v>
      </c>
      <c r="O134" s="186">
        <f>'Club Growth'!AN17</f>
        <v>0</v>
      </c>
      <c r="P134" s="186">
        <f>'Club Growth'!AO17</f>
        <v>0</v>
      </c>
      <c r="Q134" s="186">
        <f>'Club Growth'!AP17</f>
        <v>0</v>
      </c>
      <c r="R134" s="186">
        <f>'Club Growth'!AQ17</f>
        <v>0</v>
      </c>
      <c r="S134" s="186">
        <f>'Club Growth'!AR17</f>
        <v>0</v>
      </c>
      <c r="T134" s="186">
        <f>'Club Growth'!AS17</f>
        <v>0</v>
      </c>
      <c r="U134" s="186">
        <f>'Club Growth'!AT17</f>
        <v>0</v>
      </c>
      <c r="V134" s="186">
        <f t="shared" si="1"/>
        <v>0</v>
      </c>
      <c r="W134" s="180"/>
      <c r="X134" s="180"/>
      <c r="Y134" s="180"/>
      <c r="Z134" s="180"/>
    </row>
    <row r="135" ht="12.75" customHeight="1">
      <c r="A135" s="180" t="str">
        <f>'Club Growth'!AA18</f>
        <v>Budget</v>
      </c>
      <c r="B135" s="180" t="str">
        <f>'Club Growth'!AB18</f>
        <v/>
      </c>
      <c r="C135" s="180">
        <f>'Club Growth'!AC18</f>
        <v>580</v>
      </c>
      <c r="D135" s="180" t="str">
        <f>'Club Growth'!AD18</f>
        <v>006</v>
      </c>
      <c r="E135" s="189"/>
      <c r="F135" s="180"/>
      <c r="G135" s="180"/>
      <c r="H135" s="180">
        <f>'Club Growth'!AG18</f>
        <v>110</v>
      </c>
      <c r="I135" s="180" t="str">
        <f>'Club Growth'!AH18</f>
        <v>USD</v>
      </c>
      <c r="J135" s="186">
        <f>'Club Growth'!AI18</f>
        <v>0</v>
      </c>
      <c r="K135" s="186">
        <f>'Club Growth'!AJ18</f>
        <v>0</v>
      </c>
      <c r="L135" s="186">
        <f>'Club Growth'!AK18</f>
        <v>0</v>
      </c>
      <c r="M135" s="186">
        <f>'Club Growth'!AL18</f>
        <v>0</v>
      </c>
      <c r="N135" s="186">
        <f>'Club Growth'!AM18</f>
        <v>0</v>
      </c>
      <c r="O135" s="186">
        <f>'Club Growth'!AN18</f>
        <v>0</v>
      </c>
      <c r="P135" s="186">
        <f>'Club Growth'!AO18</f>
        <v>0</v>
      </c>
      <c r="Q135" s="186">
        <f>'Club Growth'!AP18</f>
        <v>0</v>
      </c>
      <c r="R135" s="186">
        <f>'Club Growth'!AQ18</f>
        <v>0</v>
      </c>
      <c r="S135" s="186">
        <f>'Club Growth'!AR18</f>
        <v>0</v>
      </c>
      <c r="T135" s="186">
        <f>'Club Growth'!AS18</f>
        <v>0</v>
      </c>
      <c r="U135" s="186">
        <f>'Club Growth'!AT18</f>
        <v>0</v>
      </c>
      <c r="V135" s="186">
        <f t="shared" si="1"/>
        <v>0</v>
      </c>
      <c r="W135" s="180"/>
      <c r="X135" s="180"/>
      <c r="Y135" s="180"/>
      <c r="Z135" s="180"/>
    </row>
    <row r="136" ht="12.75" customHeight="1">
      <c r="A136" s="180" t="str">
        <f>'Club Growth'!AA19</f>
        <v>Budget</v>
      </c>
      <c r="B136" s="180" t="str">
        <f>'Club Growth'!AB19</f>
        <v/>
      </c>
      <c r="C136" s="180">
        <f>'Club Growth'!AC19</f>
        <v>580</v>
      </c>
      <c r="D136" s="180" t="str">
        <f>'Club Growth'!AD19</f>
        <v>006</v>
      </c>
      <c r="E136" s="189"/>
      <c r="F136" s="180"/>
      <c r="G136" s="180"/>
      <c r="H136" s="180">
        <f>'Club Growth'!AG19</f>
        <v>110</v>
      </c>
      <c r="I136" s="180" t="str">
        <f>'Club Growth'!AH19</f>
        <v>USD</v>
      </c>
      <c r="J136" s="186">
        <f>'Club Growth'!AI19</f>
        <v>0</v>
      </c>
      <c r="K136" s="186">
        <f>'Club Growth'!AJ19</f>
        <v>0</v>
      </c>
      <c r="L136" s="186">
        <f>'Club Growth'!AK19</f>
        <v>0</v>
      </c>
      <c r="M136" s="186">
        <f>'Club Growth'!AL19</f>
        <v>0</v>
      </c>
      <c r="N136" s="186">
        <f>'Club Growth'!AM19</f>
        <v>0</v>
      </c>
      <c r="O136" s="186">
        <f>'Club Growth'!AN19</f>
        <v>0</v>
      </c>
      <c r="P136" s="186">
        <f>'Club Growth'!AO19</f>
        <v>0</v>
      </c>
      <c r="Q136" s="186">
        <f>'Club Growth'!AP19</f>
        <v>0</v>
      </c>
      <c r="R136" s="186">
        <f>'Club Growth'!AQ19</f>
        <v>0</v>
      </c>
      <c r="S136" s="186">
        <f>'Club Growth'!AR19</f>
        <v>0</v>
      </c>
      <c r="T136" s="186">
        <f>'Club Growth'!AS19</f>
        <v>0</v>
      </c>
      <c r="U136" s="186">
        <f>'Club Growth'!AT19</f>
        <v>0</v>
      </c>
      <c r="V136" s="186">
        <f t="shared" si="1"/>
        <v>0</v>
      </c>
      <c r="W136" s="180"/>
      <c r="X136" s="180"/>
      <c r="Y136" s="180"/>
      <c r="Z136" s="180"/>
    </row>
    <row r="137" ht="12.75" customHeight="1">
      <c r="A137" s="180" t="str">
        <f>'Club Growth'!AA23</f>
        <v>Budget</v>
      </c>
      <c r="B137" s="180" t="str">
        <f>'Club Growth'!AB23</f>
        <v>7006-000000</v>
      </c>
      <c r="C137" s="180">
        <f>'Club Growth'!AC23</f>
        <v>581</v>
      </c>
      <c r="D137" s="180" t="str">
        <f>'Club Growth'!AD23</f>
        <v>006</v>
      </c>
      <c r="E137" s="189"/>
      <c r="F137" s="180"/>
      <c r="G137" s="180"/>
      <c r="H137" s="180">
        <f>'Club Growth'!AG23</f>
        <v>110</v>
      </c>
      <c r="I137" s="180" t="str">
        <f>'Club Growth'!AH23</f>
        <v>USD</v>
      </c>
      <c r="J137" s="186">
        <f>'Club Growth'!AI23</f>
        <v>0</v>
      </c>
      <c r="K137" s="186">
        <f>'Club Growth'!AJ23</f>
        <v>0</v>
      </c>
      <c r="L137" s="186">
        <f>'Club Growth'!AK23</f>
        <v>0</v>
      </c>
      <c r="M137" s="186">
        <f>'Club Growth'!AL23</f>
        <v>0</v>
      </c>
      <c r="N137" s="186">
        <f>'Club Growth'!AM23</f>
        <v>250</v>
      </c>
      <c r="O137" s="186">
        <f>'Club Growth'!AN23</f>
        <v>0</v>
      </c>
      <c r="P137" s="186">
        <f>'Club Growth'!AO23</f>
        <v>0</v>
      </c>
      <c r="Q137" s="186">
        <f>'Club Growth'!AP23</f>
        <v>0</v>
      </c>
      <c r="R137" s="186">
        <f>'Club Growth'!AQ23</f>
        <v>0</v>
      </c>
      <c r="S137" s="186">
        <f>'Club Growth'!AR23</f>
        <v>0</v>
      </c>
      <c r="T137" s="186">
        <f>'Club Growth'!AS23</f>
        <v>0</v>
      </c>
      <c r="U137" s="186">
        <f>'Club Growth'!AT23</f>
        <v>0</v>
      </c>
      <c r="V137" s="186">
        <f t="shared" si="1"/>
        <v>250</v>
      </c>
      <c r="W137" s="180"/>
      <c r="X137" s="180"/>
      <c r="Y137" s="180"/>
      <c r="Z137" s="180"/>
    </row>
    <row r="138" ht="12.75" customHeight="1">
      <c r="A138" s="180" t="str">
        <f>'Club Growth'!AA24</f>
        <v>Budget</v>
      </c>
      <c r="B138" s="180" t="str">
        <f>'Club Growth'!AB24</f>
        <v>7008-000000</v>
      </c>
      <c r="C138" s="180">
        <f>'Club Growth'!AC24</f>
        <v>581</v>
      </c>
      <c r="D138" s="180" t="str">
        <f>'Club Growth'!AD24</f>
        <v>006</v>
      </c>
      <c r="E138" s="189"/>
      <c r="F138" s="180"/>
      <c r="G138" s="180"/>
      <c r="H138" s="180">
        <f>'Club Growth'!AG24</f>
        <v>110</v>
      </c>
      <c r="I138" s="180" t="str">
        <f>'Club Growth'!AH24</f>
        <v>USD</v>
      </c>
      <c r="J138" s="186">
        <f>'Club Growth'!AI24</f>
        <v>0</v>
      </c>
      <c r="K138" s="186">
        <f>'Club Growth'!AJ24</f>
        <v>0</v>
      </c>
      <c r="L138" s="186">
        <f>'Club Growth'!AK24</f>
        <v>0</v>
      </c>
      <c r="M138" s="186">
        <f>'Club Growth'!AL24</f>
        <v>0</v>
      </c>
      <c r="N138" s="186">
        <f>'Club Growth'!AM24</f>
        <v>0</v>
      </c>
      <c r="O138" s="186">
        <f>'Club Growth'!AN24</f>
        <v>0</v>
      </c>
      <c r="P138" s="186">
        <f>'Club Growth'!AO24</f>
        <v>0</v>
      </c>
      <c r="Q138" s="186">
        <f>'Club Growth'!AP24</f>
        <v>0</v>
      </c>
      <c r="R138" s="186">
        <f>'Club Growth'!AQ24</f>
        <v>0</v>
      </c>
      <c r="S138" s="186">
        <f>'Club Growth'!AR24</f>
        <v>0</v>
      </c>
      <c r="T138" s="186">
        <f>'Club Growth'!AS24</f>
        <v>0</v>
      </c>
      <c r="U138" s="186">
        <f>'Club Growth'!AT24</f>
        <v>0</v>
      </c>
      <c r="V138" s="186">
        <f t="shared" si="1"/>
        <v>0</v>
      </c>
      <c r="W138" s="180"/>
      <c r="X138" s="180"/>
      <c r="Y138" s="180"/>
      <c r="Z138" s="180"/>
    </row>
    <row r="139" ht="12.75" customHeight="1">
      <c r="A139" s="180" t="str">
        <f>'Club Growth'!AA25</f>
        <v>Budget</v>
      </c>
      <c r="B139" s="180" t="str">
        <f>'Club Growth'!AB25</f>
        <v>7010-000000</v>
      </c>
      <c r="C139" s="180">
        <f>'Club Growth'!AC25</f>
        <v>581</v>
      </c>
      <c r="D139" s="180" t="str">
        <f>'Club Growth'!AD25</f>
        <v>006</v>
      </c>
      <c r="E139" s="189"/>
      <c r="F139" s="180"/>
      <c r="G139" s="180"/>
      <c r="H139" s="180">
        <f>'Club Growth'!AG25</f>
        <v>110</v>
      </c>
      <c r="I139" s="180" t="str">
        <f>'Club Growth'!AH25</f>
        <v>USD</v>
      </c>
      <c r="J139" s="186">
        <f>'Club Growth'!AI25</f>
        <v>0</v>
      </c>
      <c r="K139" s="186">
        <f>'Club Growth'!AJ25</f>
        <v>0</v>
      </c>
      <c r="L139" s="186">
        <f>'Club Growth'!AK25</f>
        <v>0</v>
      </c>
      <c r="M139" s="186">
        <f>'Club Growth'!AL25</f>
        <v>0</v>
      </c>
      <c r="N139" s="186">
        <f>'Club Growth'!AM25</f>
        <v>0</v>
      </c>
      <c r="O139" s="186">
        <f>'Club Growth'!AN25</f>
        <v>0</v>
      </c>
      <c r="P139" s="186">
        <f>'Club Growth'!AO25</f>
        <v>0</v>
      </c>
      <c r="Q139" s="186">
        <f>'Club Growth'!AP25</f>
        <v>0</v>
      </c>
      <c r="R139" s="186">
        <f>'Club Growth'!AQ25</f>
        <v>0</v>
      </c>
      <c r="S139" s="186">
        <f>'Club Growth'!AR25</f>
        <v>0</v>
      </c>
      <c r="T139" s="186">
        <f>'Club Growth'!AS25</f>
        <v>0</v>
      </c>
      <c r="U139" s="186">
        <f>'Club Growth'!AT25</f>
        <v>0</v>
      </c>
      <c r="V139" s="186">
        <f t="shared" si="1"/>
        <v>0</v>
      </c>
      <c r="W139" s="180"/>
      <c r="X139" s="180"/>
      <c r="Y139" s="180"/>
      <c r="Z139" s="180"/>
    </row>
    <row r="140" ht="12.75" customHeight="1">
      <c r="A140" s="180" t="str">
        <f>'Club Growth'!AA26</f>
        <v>Budget</v>
      </c>
      <c r="B140" s="180" t="str">
        <f>'Club Growth'!AB26</f>
        <v>7012-000000</v>
      </c>
      <c r="C140" s="180">
        <f>'Club Growth'!AC26</f>
        <v>581</v>
      </c>
      <c r="D140" s="180" t="str">
        <f>'Club Growth'!AD26</f>
        <v>006</v>
      </c>
      <c r="E140" s="189"/>
      <c r="F140" s="180"/>
      <c r="G140" s="180"/>
      <c r="H140" s="180">
        <f>'Club Growth'!AG26</f>
        <v>110</v>
      </c>
      <c r="I140" s="180" t="str">
        <f>'Club Growth'!AH26</f>
        <v>USD</v>
      </c>
      <c r="J140" s="186">
        <f>'Club Growth'!AI26</f>
        <v>0</v>
      </c>
      <c r="K140" s="186">
        <f>'Club Growth'!AJ26</f>
        <v>0</v>
      </c>
      <c r="L140" s="186">
        <f>'Club Growth'!AK26</f>
        <v>100</v>
      </c>
      <c r="M140" s="186">
        <f>'Club Growth'!AL26</f>
        <v>100</v>
      </c>
      <c r="N140" s="186">
        <f>'Club Growth'!AM26</f>
        <v>100</v>
      </c>
      <c r="O140" s="186">
        <f>'Club Growth'!AN26</f>
        <v>100</v>
      </c>
      <c r="P140" s="186">
        <f>'Club Growth'!AO26</f>
        <v>250</v>
      </c>
      <c r="Q140" s="186">
        <f>'Club Growth'!AP26</f>
        <v>100</v>
      </c>
      <c r="R140" s="186">
        <f>'Club Growth'!AQ26</f>
        <v>100</v>
      </c>
      <c r="S140" s="186">
        <f>'Club Growth'!AR26</f>
        <v>100</v>
      </c>
      <c r="T140" s="186">
        <f>'Club Growth'!AS26</f>
        <v>100</v>
      </c>
      <c r="U140" s="186">
        <f>'Club Growth'!AT26</f>
        <v>100</v>
      </c>
      <c r="V140" s="186">
        <f t="shared" si="1"/>
        <v>1150</v>
      </c>
      <c r="W140" s="180"/>
      <c r="X140" s="180"/>
      <c r="Y140" s="180"/>
      <c r="Z140" s="180"/>
    </row>
    <row r="141" ht="12.75" customHeight="1">
      <c r="A141" s="180" t="str">
        <f>'Club Growth'!AA27</f>
        <v>Budget</v>
      </c>
      <c r="B141" s="180" t="str">
        <f>'Club Growth'!AB27</f>
        <v>7036-000000</v>
      </c>
      <c r="C141" s="180">
        <f>'Club Growth'!AC27</f>
        <v>581</v>
      </c>
      <c r="D141" s="180" t="str">
        <f>'Club Growth'!AD27</f>
        <v>006</v>
      </c>
      <c r="E141" s="189"/>
      <c r="F141" s="180"/>
      <c r="G141" s="180"/>
      <c r="H141" s="180">
        <f>'Club Growth'!AG27</f>
        <v>110</v>
      </c>
      <c r="I141" s="180" t="str">
        <f>'Club Growth'!AH27</f>
        <v>USD</v>
      </c>
      <c r="J141" s="186">
        <f>'Club Growth'!AI27</f>
        <v>0</v>
      </c>
      <c r="K141" s="186">
        <f>'Club Growth'!AJ27</f>
        <v>0</v>
      </c>
      <c r="L141" s="186">
        <f>'Club Growth'!AK27</f>
        <v>0</v>
      </c>
      <c r="M141" s="186">
        <f>'Club Growth'!AL27</f>
        <v>0</v>
      </c>
      <c r="N141" s="186">
        <f>'Club Growth'!AM27</f>
        <v>0</v>
      </c>
      <c r="O141" s="186">
        <f>'Club Growth'!AN27</f>
        <v>0</v>
      </c>
      <c r="P141" s="186">
        <f>'Club Growth'!AO27</f>
        <v>0</v>
      </c>
      <c r="Q141" s="186">
        <f>'Club Growth'!AP27</f>
        <v>0</v>
      </c>
      <c r="R141" s="186">
        <f>'Club Growth'!AQ27</f>
        <v>0</v>
      </c>
      <c r="S141" s="186">
        <f>'Club Growth'!AR27</f>
        <v>0</v>
      </c>
      <c r="T141" s="186">
        <f>'Club Growth'!AS27</f>
        <v>0</v>
      </c>
      <c r="U141" s="186">
        <f>'Club Growth'!AT27</f>
        <v>0</v>
      </c>
      <c r="V141" s="186">
        <f t="shared" si="1"/>
        <v>0</v>
      </c>
      <c r="W141" s="180"/>
      <c r="X141" s="180"/>
      <c r="Y141" s="180"/>
      <c r="Z141" s="180"/>
    </row>
    <row r="142" ht="12.75" customHeight="1">
      <c r="A142" s="180" t="str">
        <f>'Club Growth'!AA28</f>
        <v>Budget</v>
      </c>
      <c r="B142" s="180" t="str">
        <f>'Club Growth'!AB28</f>
        <v>7044-000000</v>
      </c>
      <c r="C142" s="180">
        <f>'Club Growth'!AC28</f>
        <v>581</v>
      </c>
      <c r="D142" s="180" t="str">
        <f>'Club Growth'!AD28</f>
        <v>006</v>
      </c>
      <c r="E142" s="189"/>
      <c r="F142" s="180"/>
      <c r="G142" s="180"/>
      <c r="H142" s="180">
        <f>'Club Growth'!AG28</f>
        <v>110</v>
      </c>
      <c r="I142" s="180" t="str">
        <f>'Club Growth'!AH28</f>
        <v>USD</v>
      </c>
      <c r="J142" s="186">
        <f>'Club Growth'!AI28</f>
        <v>0</v>
      </c>
      <c r="K142" s="186">
        <f>'Club Growth'!AJ28</f>
        <v>0</v>
      </c>
      <c r="L142" s="186">
        <f>'Club Growth'!AK28</f>
        <v>0</v>
      </c>
      <c r="M142" s="186">
        <f>'Club Growth'!AL28</f>
        <v>0</v>
      </c>
      <c r="N142" s="186">
        <f>'Club Growth'!AM28</f>
        <v>0</v>
      </c>
      <c r="O142" s="186">
        <f>'Club Growth'!AN28</f>
        <v>0</v>
      </c>
      <c r="P142" s="186">
        <f>'Club Growth'!AO28</f>
        <v>0</v>
      </c>
      <c r="Q142" s="186">
        <f>'Club Growth'!AP28</f>
        <v>0</v>
      </c>
      <c r="R142" s="186">
        <f>'Club Growth'!AQ28</f>
        <v>0</v>
      </c>
      <c r="S142" s="186">
        <f>'Club Growth'!AR28</f>
        <v>0</v>
      </c>
      <c r="T142" s="186">
        <f>'Club Growth'!AS28</f>
        <v>0</v>
      </c>
      <c r="U142" s="186">
        <f>'Club Growth'!AT28</f>
        <v>0</v>
      </c>
      <c r="V142" s="186">
        <f t="shared" si="1"/>
        <v>0</v>
      </c>
      <c r="W142" s="180"/>
      <c r="X142" s="180"/>
      <c r="Y142" s="180"/>
      <c r="Z142" s="180"/>
    </row>
    <row r="143" ht="12.75" customHeight="1">
      <c r="A143" s="180" t="str">
        <f>'Club Growth'!AA29</f>
        <v>Budget</v>
      </c>
      <c r="B143" s="180" t="str">
        <f>'Club Growth'!AB29</f>
        <v>7082-000000</v>
      </c>
      <c r="C143" s="180">
        <f>'Club Growth'!AC29</f>
        <v>581</v>
      </c>
      <c r="D143" s="180" t="str">
        <f>'Club Growth'!AD29</f>
        <v>006</v>
      </c>
      <c r="E143" s="189"/>
      <c r="F143" s="180"/>
      <c r="G143" s="180"/>
      <c r="H143" s="180">
        <f>'Club Growth'!AG29</f>
        <v>110</v>
      </c>
      <c r="I143" s="180" t="str">
        <f>'Club Growth'!AH29</f>
        <v>USD</v>
      </c>
      <c r="J143" s="186" t="str">
        <f>'Club Growth'!AI29</f>
        <v>#REF!</v>
      </c>
      <c r="K143" s="186" t="str">
        <f>'Club Growth'!AJ29</f>
        <v>#REF!</v>
      </c>
      <c r="L143" s="186" t="str">
        <f>'Club Growth'!AK29</f>
        <v>#REF!</v>
      </c>
      <c r="M143" s="186" t="str">
        <f>'Club Growth'!AL29</f>
        <v>#REF!</v>
      </c>
      <c r="N143" s="186" t="str">
        <f>'Club Growth'!AM29</f>
        <v>#REF!</v>
      </c>
      <c r="O143" s="186" t="str">
        <f>'Club Growth'!AN29</f>
        <v>#REF!</v>
      </c>
      <c r="P143" s="186" t="str">
        <f>'Club Growth'!AO29</f>
        <v>#REF!</v>
      </c>
      <c r="Q143" s="186" t="str">
        <f>'Club Growth'!AP29</f>
        <v>#REF!</v>
      </c>
      <c r="R143" s="186" t="str">
        <f>'Club Growth'!AQ29</f>
        <v>#REF!</v>
      </c>
      <c r="S143" s="186" t="str">
        <f>'Club Growth'!AR29</f>
        <v>#REF!</v>
      </c>
      <c r="T143" s="186" t="str">
        <f>'Club Growth'!AS29</f>
        <v>#REF!</v>
      </c>
      <c r="U143" s="186" t="str">
        <f>'Club Growth'!AT29</f>
        <v>#REF!</v>
      </c>
      <c r="V143" s="186" t="str">
        <f t="shared" si="1"/>
        <v>#REF!</v>
      </c>
      <c r="W143" s="180"/>
      <c r="X143" s="180"/>
      <c r="Y143" s="180"/>
      <c r="Z143" s="180"/>
    </row>
    <row r="144" ht="12.75" customHeight="1">
      <c r="A144" s="180" t="str">
        <f>'Club Growth'!AA30</f>
        <v>Budget</v>
      </c>
      <c r="B144" s="180" t="str">
        <f>'Club Growth'!AB30</f>
        <v/>
      </c>
      <c r="C144" s="180">
        <f>'Club Growth'!AC30</f>
        <v>581</v>
      </c>
      <c r="D144" s="180" t="str">
        <f>'Club Growth'!AD30</f>
        <v>006</v>
      </c>
      <c r="E144" s="189"/>
      <c r="F144" s="180"/>
      <c r="G144" s="180"/>
      <c r="H144" s="180">
        <f>'Club Growth'!AG30</f>
        <v>110</v>
      </c>
      <c r="I144" s="180" t="str">
        <f>'Club Growth'!AH30</f>
        <v>USD</v>
      </c>
      <c r="J144" s="186">
        <f>'Club Growth'!AI30</f>
        <v>0</v>
      </c>
      <c r="K144" s="186">
        <f>'Club Growth'!AJ30</f>
        <v>0</v>
      </c>
      <c r="L144" s="186">
        <f>'Club Growth'!AK30</f>
        <v>0</v>
      </c>
      <c r="M144" s="186">
        <f>'Club Growth'!AL30</f>
        <v>0</v>
      </c>
      <c r="N144" s="186">
        <f>'Club Growth'!AM30</f>
        <v>0</v>
      </c>
      <c r="O144" s="186">
        <f>'Club Growth'!AN30</f>
        <v>0</v>
      </c>
      <c r="P144" s="186">
        <f>'Club Growth'!AO30</f>
        <v>0</v>
      </c>
      <c r="Q144" s="186">
        <f>'Club Growth'!AP30</f>
        <v>0</v>
      </c>
      <c r="R144" s="186">
        <f>'Club Growth'!AQ30</f>
        <v>0</v>
      </c>
      <c r="S144" s="186">
        <f>'Club Growth'!AR30</f>
        <v>0</v>
      </c>
      <c r="T144" s="186">
        <f>'Club Growth'!AS30</f>
        <v>0</v>
      </c>
      <c r="U144" s="186">
        <f>'Club Growth'!AT30</f>
        <v>0</v>
      </c>
      <c r="V144" s="186">
        <f t="shared" si="1"/>
        <v>0</v>
      </c>
      <c r="W144" s="180"/>
      <c r="X144" s="180"/>
      <c r="Y144" s="180"/>
      <c r="Z144" s="180"/>
    </row>
    <row r="145" ht="12.75" customHeight="1">
      <c r="A145" s="180" t="str">
        <f>'Club Growth'!AA31</f>
        <v>Budget</v>
      </c>
      <c r="B145" s="180" t="str">
        <f>'Club Growth'!AB31</f>
        <v/>
      </c>
      <c r="C145" s="180">
        <f>'Club Growth'!AC31</f>
        <v>581</v>
      </c>
      <c r="D145" s="180" t="str">
        <f>'Club Growth'!AD31</f>
        <v>006</v>
      </c>
      <c r="E145" s="189"/>
      <c r="F145" s="180"/>
      <c r="G145" s="180"/>
      <c r="H145" s="180">
        <f>'Club Growth'!AG31</f>
        <v>110</v>
      </c>
      <c r="I145" s="180" t="str">
        <f>'Club Growth'!AH31</f>
        <v>USD</v>
      </c>
      <c r="J145" s="186">
        <f>'Club Growth'!AI31</f>
        <v>0</v>
      </c>
      <c r="K145" s="186">
        <f>'Club Growth'!AJ31</f>
        <v>0</v>
      </c>
      <c r="L145" s="186">
        <f>'Club Growth'!AK31</f>
        <v>0</v>
      </c>
      <c r="M145" s="186">
        <f>'Club Growth'!AL31</f>
        <v>0</v>
      </c>
      <c r="N145" s="186">
        <f>'Club Growth'!AM31</f>
        <v>0</v>
      </c>
      <c r="O145" s="186">
        <f>'Club Growth'!AN31</f>
        <v>0</v>
      </c>
      <c r="P145" s="186">
        <f>'Club Growth'!AO31</f>
        <v>0</v>
      </c>
      <c r="Q145" s="186">
        <f>'Club Growth'!AP31</f>
        <v>0</v>
      </c>
      <c r="R145" s="186">
        <f>'Club Growth'!AQ31</f>
        <v>0</v>
      </c>
      <c r="S145" s="186">
        <f>'Club Growth'!AR31</f>
        <v>0</v>
      </c>
      <c r="T145" s="186">
        <f>'Club Growth'!AS31</f>
        <v>0</v>
      </c>
      <c r="U145" s="186">
        <f>'Club Growth'!AT31</f>
        <v>0</v>
      </c>
      <c r="V145" s="186">
        <f t="shared" si="1"/>
        <v>0</v>
      </c>
      <c r="W145" s="180"/>
      <c r="X145" s="180"/>
      <c r="Y145" s="180"/>
      <c r="Z145" s="180"/>
    </row>
    <row r="146" ht="12.75" customHeight="1">
      <c r="A146" s="180" t="str">
        <f>'Club Growth'!AA32</f>
        <v>Budget</v>
      </c>
      <c r="B146" s="180" t="str">
        <f>'Club Growth'!AB32</f>
        <v/>
      </c>
      <c r="C146" s="180">
        <f>'Club Growth'!AC32</f>
        <v>581</v>
      </c>
      <c r="D146" s="180" t="str">
        <f>'Club Growth'!AD32</f>
        <v>006</v>
      </c>
      <c r="E146" s="189"/>
      <c r="F146" s="180"/>
      <c r="G146" s="180"/>
      <c r="H146" s="180">
        <f>'Club Growth'!AG32</f>
        <v>110</v>
      </c>
      <c r="I146" s="180" t="str">
        <f>'Club Growth'!AH32</f>
        <v>USD</v>
      </c>
      <c r="J146" s="186">
        <f>'Club Growth'!AI32</f>
        <v>0</v>
      </c>
      <c r="K146" s="186">
        <f>'Club Growth'!AJ32</f>
        <v>0</v>
      </c>
      <c r="L146" s="186">
        <f>'Club Growth'!AK32</f>
        <v>0</v>
      </c>
      <c r="M146" s="186">
        <f>'Club Growth'!AL32</f>
        <v>0</v>
      </c>
      <c r="N146" s="186">
        <f>'Club Growth'!AM32</f>
        <v>0</v>
      </c>
      <c r="O146" s="186">
        <f>'Club Growth'!AN32</f>
        <v>0</v>
      </c>
      <c r="P146" s="186">
        <f>'Club Growth'!AO32</f>
        <v>0</v>
      </c>
      <c r="Q146" s="186">
        <f>'Club Growth'!AP32</f>
        <v>0</v>
      </c>
      <c r="R146" s="186">
        <f>'Club Growth'!AQ32</f>
        <v>0</v>
      </c>
      <c r="S146" s="186">
        <f>'Club Growth'!AR32</f>
        <v>0</v>
      </c>
      <c r="T146" s="186">
        <f>'Club Growth'!AS32</f>
        <v>0</v>
      </c>
      <c r="U146" s="186">
        <f>'Club Growth'!AT32</f>
        <v>0</v>
      </c>
      <c r="V146" s="186">
        <f t="shared" si="1"/>
        <v>0</v>
      </c>
      <c r="W146" s="180"/>
      <c r="X146" s="180"/>
      <c r="Y146" s="180"/>
      <c r="Z146" s="180"/>
    </row>
    <row r="147" ht="12.75" customHeight="1">
      <c r="A147" s="180" t="str">
        <f>'Club Growth'!AA36</f>
        <v>Budget</v>
      </c>
      <c r="B147" s="180" t="str">
        <f>'Club Growth'!AB36</f>
        <v>7006-000000</v>
      </c>
      <c r="C147" s="180">
        <f>'Club Growth'!AC36</f>
        <v>582</v>
      </c>
      <c r="D147" s="180" t="str">
        <f>'Club Growth'!AD36</f>
        <v>006</v>
      </c>
      <c r="E147" s="189"/>
      <c r="F147" s="180"/>
      <c r="G147" s="180"/>
      <c r="H147" s="180">
        <f>'Club Growth'!AG36</f>
        <v>110</v>
      </c>
      <c r="I147" s="180" t="str">
        <f>'Club Growth'!AH36</f>
        <v>USD</v>
      </c>
      <c r="J147" s="186">
        <f>'Club Growth'!AI36</f>
        <v>0</v>
      </c>
      <c r="K147" s="186">
        <f>'Club Growth'!AJ36</f>
        <v>0</v>
      </c>
      <c r="L147" s="186">
        <f>'Club Growth'!AK36</f>
        <v>0</v>
      </c>
      <c r="M147" s="186">
        <f>'Club Growth'!AL36</f>
        <v>0</v>
      </c>
      <c r="N147" s="186">
        <f>'Club Growth'!AM36</f>
        <v>0</v>
      </c>
      <c r="O147" s="186">
        <f>'Club Growth'!AN36</f>
        <v>0</v>
      </c>
      <c r="P147" s="186">
        <f>'Club Growth'!AO36</f>
        <v>0</v>
      </c>
      <c r="Q147" s="186">
        <f>'Club Growth'!AP36</f>
        <v>0</v>
      </c>
      <c r="R147" s="186">
        <f>'Club Growth'!AQ36</f>
        <v>0</v>
      </c>
      <c r="S147" s="186">
        <f>'Club Growth'!AR36</f>
        <v>0</v>
      </c>
      <c r="T147" s="186">
        <f>'Club Growth'!AS36</f>
        <v>0</v>
      </c>
      <c r="U147" s="186">
        <f>'Club Growth'!AT36</f>
        <v>0</v>
      </c>
      <c r="V147" s="186">
        <f t="shared" si="1"/>
        <v>0</v>
      </c>
      <c r="W147" s="180"/>
      <c r="X147" s="180"/>
      <c r="Y147" s="180"/>
      <c r="Z147" s="180"/>
    </row>
    <row r="148" ht="12.75" customHeight="1">
      <c r="A148" s="180" t="str">
        <f>'Club Growth'!AA37</f>
        <v>Budget</v>
      </c>
      <c r="B148" s="180" t="str">
        <f>'Club Growth'!AB37</f>
        <v>7008-000000</v>
      </c>
      <c r="C148" s="180">
        <f>'Club Growth'!AC37</f>
        <v>582</v>
      </c>
      <c r="D148" s="180" t="str">
        <f>'Club Growth'!AD37</f>
        <v>006</v>
      </c>
      <c r="E148" s="189"/>
      <c r="F148" s="180"/>
      <c r="G148" s="180"/>
      <c r="H148" s="180">
        <f>'Club Growth'!AG37</f>
        <v>110</v>
      </c>
      <c r="I148" s="180" t="str">
        <f>'Club Growth'!AH37</f>
        <v>USD</v>
      </c>
      <c r="J148" s="186">
        <f>'Club Growth'!AI37</f>
        <v>0</v>
      </c>
      <c r="K148" s="186">
        <f>'Club Growth'!AJ37</f>
        <v>0</v>
      </c>
      <c r="L148" s="186">
        <f>'Club Growth'!AK37</f>
        <v>0</v>
      </c>
      <c r="M148" s="186">
        <f>'Club Growth'!AL37</f>
        <v>0</v>
      </c>
      <c r="N148" s="186">
        <f>'Club Growth'!AM37</f>
        <v>0</v>
      </c>
      <c r="O148" s="186">
        <f>'Club Growth'!AN37</f>
        <v>0</v>
      </c>
      <c r="P148" s="186">
        <f>'Club Growth'!AO37</f>
        <v>0</v>
      </c>
      <c r="Q148" s="186">
        <f>'Club Growth'!AP37</f>
        <v>0</v>
      </c>
      <c r="R148" s="186">
        <f>'Club Growth'!AQ37</f>
        <v>0</v>
      </c>
      <c r="S148" s="186">
        <f>'Club Growth'!AR37</f>
        <v>0</v>
      </c>
      <c r="T148" s="186">
        <f>'Club Growth'!AS37</f>
        <v>0</v>
      </c>
      <c r="U148" s="186">
        <f>'Club Growth'!AT37</f>
        <v>0</v>
      </c>
      <c r="V148" s="186">
        <f t="shared" si="1"/>
        <v>0</v>
      </c>
      <c r="W148" s="180"/>
      <c r="X148" s="180"/>
      <c r="Y148" s="180"/>
      <c r="Z148" s="180"/>
    </row>
    <row r="149" ht="12.75" customHeight="1">
      <c r="A149" s="180" t="str">
        <f>'Club Growth'!AA38</f>
        <v>Budget</v>
      </c>
      <c r="B149" s="180" t="str">
        <f>'Club Growth'!AB38</f>
        <v>7010-000000</v>
      </c>
      <c r="C149" s="180">
        <f>'Club Growth'!AC38</f>
        <v>582</v>
      </c>
      <c r="D149" s="180" t="str">
        <f>'Club Growth'!AD38</f>
        <v>006</v>
      </c>
      <c r="E149" s="189"/>
      <c r="F149" s="180"/>
      <c r="G149" s="180"/>
      <c r="H149" s="180">
        <f>'Club Growth'!AG38</f>
        <v>110</v>
      </c>
      <c r="I149" s="180" t="str">
        <f>'Club Growth'!AH38</f>
        <v>USD</v>
      </c>
      <c r="J149" s="186">
        <f>'Club Growth'!AI38</f>
        <v>0</v>
      </c>
      <c r="K149" s="186">
        <f>'Club Growth'!AJ38</f>
        <v>0</v>
      </c>
      <c r="L149" s="186">
        <f>'Club Growth'!AK38</f>
        <v>0</v>
      </c>
      <c r="M149" s="186">
        <f>'Club Growth'!AL38</f>
        <v>0</v>
      </c>
      <c r="N149" s="186">
        <f>'Club Growth'!AM38</f>
        <v>0</v>
      </c>
      <c r="O149" s="186">
        <f>'Club Growth'!AN38</f>
        <v>0</v>
      </c>
      <c r="P149" s="186">
        <f>'Club Growth'!AO38</f>
        <v>0</v>
      </c>
      <c r="Q149" s="186">
        <f>'Club Growth'!AP38</f>
        <v>0</v>
      </c>
      <c r="R149" s="186">
        <f>'Club Growth'!AQ38</f>
        <v>0</v>
      </c>
      <c r="S149" s="186">
        <f>'Club Growth'!AR38</f>
        <v>0</v>
      </c>
      <c r="T149" s="186">
        <f>'Club Growth'!AS38</f>
        <v>0</v>
      </c>
      <c r="U149" s="186">
        <f>'Club Growth'!AT38</f>
        <v>0</v>
      </c>
      <c r="V149" s="186">
        <f t="shared" si="1"/>
        <v>0</v>
      </c>
      <c r="W149" s="180"/>
      <c r="X149" s="180"/>
      <c r="Y149" s="180"/>
      <c r="Z149" s="180"/>
    </row>
    <row r="150" ht="12.75" customHeight="1">
      <c r="A150" s="180" t="str">
        <f>'Club Growth'!AA39</f>
        <v>Budget</v>
      </c>
      <c r="B150" s="180" t="str">
        <f>'Club Growth'!AB39</f>
        <v>7012-000000</v>
      </c>
      <c r="C150" s="180">
        <f>'Club Growth'!AC39</f>
        <v>582</v>
      </c>
      <c r="D150" s="180" t="str">
        <f>'Club Growth'!AD39</f>
        <v>006</v>
      </c>
      <c r="E150" s="189"/>
      <c r="F150" s="180"/>
      <c r="G150" s="180"/>
      <c r="H150" s="180">
        <f>'Club Growth'!AG39</f>
        <v>110</v>
      </c>
      <c r="I150" s="180" t="str">
        <f>'Club Growth'!AH39</f>
        <v>USD</v>
      </c>
      <c r="J150" s="186">
        <f>'Club Growth'!AI39</f>
        <v>50</v>
      </c>
      <c r="K150" s="186">
        <f>'Club Growth'!AJ39</f>
        <v>50</v>
      </c>
      <c r="L150" s="186">
        <f>'Club Growth'!AK39</f>
        <v>50</v>
      </c>
      <c r="M150" s="186">
        <f>'Club Growth'!AL39</f>
        <v>50</v>
      </c>
      <c r="N150" s="186">
        <f>'Club Growth'!AM39</f>
        <v>50</v>
      </c>
      <c r="O150" s="186">
        <f>'Club Growth'!AN39</f>
        <v>50</v>
      </c>
      <c r="P150" s="186">
        <f>'Club Growth'!AO39</f>
        <v>50</v>
      </c>
      <c r="Q150" s="186">
        <f>'Club Growth'!AP39</f>
        <v>50</v>
      </c>
      <c r="R150" s="186">
        <f>'Club Growth'!AQ39</f>
        <v>50</v>
      </c>
      <c r="S150" s="186">
        <f>'Club Growth'!AR39</f>
        <v>50</v>
      </c>
      <c r="T150" s="186">
        <f>'Club Growth'!AS39</f>
        <v>50</v>
      </c>
      <c r="U150" s="186">
        <f>'Club Growth'!AT39</f>
        <v>50</v>
      </c>
      <c r="V150" s="186">
        <f t="shared" si="1"/>
        <v>600</v>
      </c>
      <c r="W150" s="180"/>
      <c r="X150" s="180"/>
      <c r="Y150" s="180"/>
      <c r="Z150" s="180"/>
    </row>
    <row r="151" ht="12.75" customHeight="1">
      <c r="A151" s="180" t="str">
        <f>'Club Growth'!AA40</f>
        <v>Budget</v>
      </c>
      <c r="B151" s="180" t="str">
        <f>'Club Growth'!AB40</f>
        <v>7036-000000</v>
      </c>
      <c r="C151" s="180">
        <f>'Club Growth'!AC40</f>
        <v>582</v>
      </c>
      <c r="D151" s="180" t="str">
        <f>'Club Growth'!AD40</f>
        <v>006</v>
      </c>
      <c r="E151" s="189"/>
      <c r="F151" s="180"/>
      <c r="G151" s="180"/>
      <c r="H151" s="180">
        <f>'Club Growth'!AG40</f>
        <v>110</v>
      </c>
      <c r="I151" s="180" t="str">
        <f>'Club Growth'!AH40</f>
        <v>USD</v>
      </c>
      <c r="J151" s="186">
        <f>'Club Growth'!AI40</f>
        <v>0</v>
      </c>
      <c r="K151" s="186">
        <f>'Club Growth'!AJ40</f>
        <v>0</v>
      </c>
      <c r="L151" s="186">
        <f>'Club Growth'!AK40</f>
        <v>0</v>
      </c>
      <c r="M151" s="186">
        <f>'Club Growth'!AL40</f>
        <v>0</v>
      </c>
      <c r="N151" s="186">
        <f>'Club Growth'!AM40</f>
        <v>0</v>
      </c>
      <c r="O151" s="186">
        <f>'Club Growth'!AN40</f>
        <v>0</v>
      </c>
      <c r="P151" s="186">
        <f>'Club Growth'!AO40</f>
        <v>0</v>
      </c>
      <c r="Q151" s="186">
        <f>'Club Growth'!AP40</f>
        <v>0</v>
      </c>
      <c r="R151" s="186">
        <f>'Club Growth'!AQ40</f>
        <v>0</v>
      </c>
      <c r="S151" s="186">
        <f>'Club Growth'!AR40</f>
        <v>0</v>
      </c>
      <c r="T151" s="186">
        <f>'Club Growth'!AS40</f>
        <v>0</v>
      </c>
      <c r="U151" s="186">
        <f>'Club Growth'!AT40</f>
        <v>0</v>
      </c>
      <c r="V151" s="186">
        <f t="shared" si="1"/>
        <v>0</v>
      </c>
      <c r="W151" s="180"/>
      <c r="X151" s="180"/>
      <c r="Y151" s="180"/>
      <c r="Z151" s="180"/>
    </row>
    <row r="152" ht="12.75" customHeight="1">
      <c r="A152" s="180" t="str">
        <f>'Club Growth'!AA41</f>
        <v>Budget</v>
      </c>
      <c r="B152" s="180" t="str">
        <f>'Club Growth'!AB41</f>
        <v>7044-000000</v>
      </c>
      <c r="C152" s="180">
        <f>'Club Growth'!AC41</f>
        <v>582</v>
      </c>
      <c r="D152" s="180" t="str">
        <f>'Club Growth'!AD41</f>
        <v>006</v>
      </c>
      <c r="E152" s="189"/>
      <c r="F152" s="180"/>
      <c r="G152" s="180"/>
      <c r="H152" s="180">
        <f>'Club Growth'!AG41</f>
        <v>110</v>
      </c>
      <c r="I152" s="180" t="str">
        <f>'Club Growth'!AH41</f>
        <v>USD</v>
      </c>
      <c r="J152" s="186">
        <f>'Club Growth'!AI41</f>
        <v>0</v>
      </c>
      <c r="K152" s="186">
        <f>'Club Growth'!AJ41</f>
        <v>0</v>
      </c>
      <c r="L152" s="186">
        <f>'Club Growth'!AK41</f>
        <v>0</v>
      </c>
      <c r="M152" s="186">
        <f>'Club Growth'!AL41</f>
        <v>0</v>
      </c>
      <c r="N152" s="186">
        <f>'Club Growth'!AM41</f>
        <v>0</v>
      </c>
      <c r="O152" s="186">
        <f>'Club Growth'!AN41</f>
        <v>0</v>
      </c>
      <c r="P152" s="186">
        <f>'Club Growth'!AO41</f>
        <v>0</v>
      </c>
      <c r="Q152" s="186">
        <f>'Club Growth'!AP41</f>
        <v>0</v>
      </c>
      <c r="R152" s="186">
        <f>'Club Growth'!AQ41</f>
        <v>0</v>
      </c>
      <c r="S152" s="186">
        <f>'Club Growth'!AR41</f>
        <v>0</v>
      </c>
      <c r="T152" s="186">
        <f>'Club Growth'!AS41</f>
        <v>0</v>
      </c>
      <c r="U152" s="186">
        <f>'Club Growth'!AT41</f>
        <v>0</v>
      </c>
      <c r="V152" s="186">
        <f t="shared" si="1"/>
        <v>0</v>
      </c>
      <c r="W152" s="180"/>
      <c r="X152" s="180"/>
      <c r="Y152" s="180"/>
      <c r="Z152" s="180"/>
    </row>
    <row r="153" ht="12.75" customHeight="1">
      <c r="A153" s="180" t="str">
        <f>'Club Growth'!AA42</f>
        <v>Budget</v>
      </c>
      <c r="B153" s="180" t="str">
        <f>'Club Growth'!AB42</f>
        <v>7082-000000</v>
      </c>
      <c r="C153" s="180">
        <f>'Club Growth'!AC42</f>
        <v>582</v>
      </c>
      <c r="D153" s="180" t="str">
        <f>'Club Growth'!AD42</f>
        <v>006</v>
      </c>
      <c r="E153" s="189"/>
      <c r="F153" s="180"/>
      <c r="G153" s="180"/>
      <c r="H153" s="180">
        <f>'Club Growth'!AG42</f>
        <v>110</v>
      </c>
      <c r="I153" s="180" t="str">
        <f>'Club Growth'!AH42</f>
        <v>USD</v>
      </c>
      <c r="J153" s="186">
        <f>'Club Growth'!AI42</f>
        <v>0</v>
      </c>
      <c r="K153" s="186">
        <f>'Club Growth'!AJ42</f>
        <v>0</v>
      </c>
      <c r="L153" s="186">
        <f>'Club Growth'!AK42</f>
        <v>200</v>
      </c>
      <c r="M153" s="186">
        <f>'Club Growth'!AL42</f>
        <v>250</v>
      </c>
      <c r="N153" s="186">
        <f>'Club Growth'!AM42</f>
        <v>0</v>
      </c>
      <c r="O153" s="186">
        <f>'Club Growth'!AN42</f>
        <v>0</v>
      </c>
      <c r="P153" s="186">
        <f>'Club Growth'!AO42</f>
        <v>100</v>
      </c>
      <c r="Q153" s="186">
        <f>'Club Growth'!AP42</f>
        <v>150</v>
      </c>
      <c r="R153" s="186">
        <f>'Club Growth'!AQ42</f>
        <v>200</v>
      </c>
      <c r="S153" s="186">
        <f>'Club Growth'!AR42</f>
        <v>200</v>
      </c>
      <c r="T153" s="186">
        <f>'Club Growth'!AS42</f>
        <v>250</v>
      </c>
      <c r="U153" s="186">
        <f>'Club Growth'!AT42</f>
        <v>200</v>
      </c>
      <c r="V153" s="186">
        <f t="shared" si="1"/>
        <v>1550</v>
      </c>
      <c r="W153" s="180"/>
      <c r="X153" s="180"/>
      <c r="Y153" s="180"/>
      <c r="Z153" s="180"/>
    </row>
    <row r="154" ht="12.75" customHeight="1">
      <c r="A154" s="180" t="str">
        <f>'Club Growth'!AA43</f>
        <v>Budget</v>
      </c>
      <c r="B154" s="180" t="str">
        <f>'Club Growth'!AB43</f>
        <v/>
      </c>
      <c r="C154" s="180">
        <f>'Club Growth'!AC43</f>
        <v>582</v>
      </c>
      <c r="D154" s="180" t="str">
        <f>'Club Growth'!AD43</f>
        <v>006</v>
      </c>
      <c r="E154" s="189"/>
      <c r="F154" s="180"/>
      <c r="G154" s="180"/>
      <c r="H154" s="180">
        <f>'Club Growth'!AG43</f>
        <v>110</v>
      </c>
      <c r="I154" s="180" t="str">
        <f>'Club Growth'!AH43</f>
        <v>USD</v>
      </c>
      <c r="J154" s="186">
        <f>'Club Growth'!AI43</f>
        <v>0</v>
      </c>
      <c r="K154" s="186">
        <f>'Club Growth'!AJ43</f>
        <v>0</v>
      </c>
      <c r="L154" s="186">
        <f>'Club Growth'!AK43</f>
        <v>0</v>
      </c>
      <c r="M154" s="186">
        <f>'Club Growth'!AL43</f>
        <v>0</v>
      </c>
      <c r="N154" s="186">
        <f>'Club Growth'!AM43</f>
        <v>0</v>
      </c>
      <c r="O154" s="186">
        <f>'Club Growth'!AN43</f>
        <v>0</v>
      </c>
      <c r="P154" s="186">
        <f>'Club Growth'!AO43</f>
        <v>0</v>
      </c>
      <c r="Q154" s="186">
        <f>'Club Growth'!AP43</f>
        <v>0</v>
      </c>
      <c r="R154" s="186">
        <f>'Club Growth'!AQ43</f>
        <v>0</v>
      </c>
      <c r="S154" s="186">
        <f>'Club Growth'!AR43</f>
        <v>0</v>
      </c>
      <c r="T154" s="186">
        <f>'Club Growth'!AS43</f>
        <v>0</v>
      </c>
      <c r="U154" s="186">
        <f>'Club Growth'!AT43</f>
        <v>0</v>
      </c>
      <c r="V154" s="186">
        <f t="shared" si="1"/>
        <v>0</v>
      </c>
      <c r="W154" s="180"/>
      <c r="X154" s="180"/>
      <c r="Y154" s="180"/>
      <c r="Z154" s="180"/>
    </row>
    <row r="155" ht="12.75" customHeight="1">
      <c r="A155" s="180" t="str">
        <f>'Club Growth'!AA44</f>
        <v>Budget</v>
      </c>
      <c r="B155" s="180" t="str">
        <f>'Club Growth'!AB44</f>
        <v/>
      </c>
      <c r="C155" s="180">
        <f>'Club Growth'!AC44</f>
        <v>582</v>
      </c>
      <c r="D155" s="180" t="str">
        <f>'Club Growth'!AD44</f>
        <v>006</v>
      </c>
      <c r="E155" s="189"/>
      <c r="F155" s="180"/>
      <c r="G155" s="180"/>
      <c r="H155" s="180">
        <f>'Club Growth'!AG44</f>
        <v>110</v>
      </c>
      <c r="I155" s="180" t="str">
        <f>'Club Growth'!AH44</f>
        <v>USD</v>
      </c>
      <c r="J155" s="186">
        <f>'Club Growth'!AI44</f>
        <v>0</v>
      </c>
      <c r="K155" s="186">
        <f>'Club Growth'!AJ44</f>
        <v>0</v>
      </c>
      <c r="L155" s="186">
        <f>'Club Growth'!AK44</f>
        <v>0</v>
      </c>
      <c r="M155" s="186">
        <f>'Club Growth'!AL44</f>
        <v>0</v>
      </c>
      <c r="N155" s="186">
        <f>'Club Growth'!AM44</f>
        <v>0</v>
      </c>
      <c r="O155" s="186">
        <f>'Club Growth'!AN44</f>
        <v>0</v>
      </c>
      <c r="P155" s="186">
        <f>'Club Growth'!AO44</f>
        <v>0</v>
      </c>
      <c r="Q155" s="186">
        <f>'Club Growth'!AP44</f>
        <v>0</v>
      </c>
      <c r="R155" s="186">
        <f>'Club Growth'!AQ44</f>
        <v>0</v>
      </c>
      <c r="S155" s="186">
        <f>'Club Growth'!AR44</f>
        <v>0</v>
      </c>
      <c r="T155" s="186">
        <f>'Club Growth'!AS44</f>
        <v>0</v>
      </c>
      <c r="U155" s="186">
        <f>'Club Growth'!AT44</f>
        <v>0</v>
      </c>
      <c r="V155" s="186">
        <f t="shared" si="1"/>
        <v>0</v>
      </c>
      <c r="W155" s="180"/>
      <c r="X155" s="180"/>
      <c r="Y155" s="180"/>
      <c r="Z155" s="180"/>
    </row>
    <row r="156" ht="12.75" customHeight="1">
      <c r="A156" s="180" t="str">
        <f>'Club Growth'!AA45</f>
        <v>Budget</v>
      </c>
      <c r="B156" s="180" t="str">
        <f>'Club Growth'!AB45</f>
        <v/>
      </c>
      <c r="C156" s="180">
        <f>'Club Growth'!AC45</f>
        <v>582</v>
      </c>
      <c r="D156" s="180" t="str">
        <f>'Club Growth'!AD45</f>
        <v>006</v>
      </c>
      <c r="E156" s="189"/>
      <c r="F156" s="180"/>
      <c r="G156" s="180"/>
      <c r="H156" s="180">
        <f>'Club Growth'!AG45</f>
        <v>110</v>
      </c>
      <c r="I156" s="180" t="str">
        <f>'Club Growth'!AH45</f>
        <v>USD</v>
      </c>
      <c r="J156" s="186">
        <f>'Club Growth'!AI45</f>
        <v>0</v>
      </c>
      <c r="K156" s="186">
        <f>'Club Growth'!AJ45</f>
        <v>0</v>
      </c>
      <c r="L156" s="186">
        <f>'Club Growth'!AK45</f>
        <v>0</v>
      </c>
      <c r="M156" s="186">
        <f>'Club Growth'!AL45</f>
        <v>0</v>
      </c>
      <c r="N156" s="186">
        <f>'Club Growth'!AM45</f>
        <v>0</v>
      </c>
      <c r="O156" s="186">
        <f>'Club Growth'!AN45</f>
        <v>0</v>
      </c>
      <c r="P156" s="186">
        <f>'Club Growth'!AO45</f>
        <v>0</v>
      </c>
      <c r="Q156" s="186">
        <f>'Club Growth'!AP45</f>
        <v>0</v>
      </c>
      <c r="R156" s="186">
        <f>'Club Growth'!AQ45</f>
        <v>0</v>
      </c>
      <c r="S156" s="186">
        <f>'Club Growth'!AR45</f>
        <v>0</v>
      </c>
      <c r="T156" s="186">
        <f>'Club Growth'!AS45</f>
        <v>0</v>
      </c>
      <c r="U156" s="186">
        <f>'Club Growth'!AT45</f>
        <v>0</v>
      </c>
      <c r="V156" s="186">
        <f t="shared" si="1"/>
        <v>0</v>
      </c>
      <c r="W156" s="180"/>
      <c r="X156" s="180"/>
      <c r="Y156" s="180"/>
      <c r="Z156" s="180"/>
    </row>
    <row r="157" ht="12.75" customHeight="1">
      <c r="A157" s="180" t="str">
        <f>'Club Growth'!AA49</f>
        <v>Budget</v>
      </c>
      <c r="B157" s="180" t="str">
        <f>'Club Growth'!AB49</f>
        <v>7006-000000</v>
      </c>
      <c r="C157" s="180">
        <f>'Club Growth'!AC49</f>
        <v>583</v>
      </c>
      <c r="D157" s="180" t="str">
        <f>'Club Growth'!AD49</f>
        <v>006</v>
      </c>
      <c r="E157" s="189"/>
      <c r="F157" s="180"/>
      <c r="G157" s="180"/>
      <c r="H157" s="180">
        <f>'Club Growth'!AG49</f>
        <v>110</v>
      </c>
      <c r="I157" s="180" t="str">
        <f>'Club Growth'!AH49</f>
        <v>USD</v>
      </c>
      <c r="J157" s="186">
        <f>'Club Growth'!AI49</f>
        <v>0</v>
      </c>
      <c r="K157" s="186">
        <f>'Club Growth'!AJ49</f>
        <v>0</v>
      </c>
      <c r="L157" s="186">
        <f>'Club Growth'!AK49</f>
        <v>0</v>
      </c>
      <c r="M157" s="186">
        <f>'Club Growth'!AL49</f>
        <v>0</v>
      </c>
      <c r="N157" s="186">
        <f>'Club Growth'!AM49</f>
        <v>0</v>
      </c>
      <c r="O157" s="186">
        <f>'Club Growth'!AN49</f>
        <v>0</v>
      </c>
      <c r="P157" s="186">
        <f>'Club Growth'!AO49</f>
        <v>0</v>
      </c>
      <c r="Q157" s="186">
        <f>'Club Growth'!AP49</f>
        <v>0</v>
      </c>
      <c r="R157" s="186">
        <f>'Club Growth'!AQ49</f>
        <v>0</v>
      </c>
      <c r="S157" s="186">
        <f>'Club Growth'!AR49</f>
        <v>0</v>
      </c>
      <c r="T157" s="186">
        <f>'Club Growth'!AS49</f>
        <v>0</v>
      </c>
      <c r="U157" s="186">
        <f>'Club Growth'!AT49</f>
        <v>0</v>
      </c>
      <c r="V157" s="186">
        <f t="shared" si="1"/>
        <v>0</v>
      </c>
      <c r="W157" s="180"/>
      <c r="X157" s="180"/>
      <c r="Y157" s="180"/>
      <c r="Z157" s="180"/>
    </row>
    <row r="158" ht="12.75" customHeight="1">
      <c r="A158" s="180" t="str">
        <f>'Club Growth'!AA50</f>
        <v>Budget</v>
      </c>
      <c r="B158" s="180" t="str">
        <f>'Club Growth'!AB50</f>
        <v>7008-000000</v>
      </c>
      <c r="C158" s="180">
        <f>'Club Growth'!AC50</f>
        <v>583</v>
      </c>
      <c r="D158" s="180" t="str">
        <f>'Club Growth'!AD50</f>
        <v>006</v>
      </c>
      <c r="E158" s="189"/>
      <c r="F158" s="180"/>
      <c r="G158" s="180"/>
      <c r="H158" s="180">
        <f>'Club Growth'!AG50</f>
        <v>110</v>
      </c>
      <c r="I158" s="180" t="str">
        <f>'Club Growth'!AH50</f>
        <v>USD</v>
      </c>
      <c r="J158" s="186">
        <f>'Club Growth'!AI50</f>
        <v>0</v>
      </c>
      <c r="K158" s="186">
        <f>'Club Growth'!AJ50</f>
        <v>0</v>
      </c>
      <c r="L158" s="186">
        <f>'Club Growth'!AK50</f>
        <v>0</v>
      </c>
      <c r="M158" s="186">
        <f>'Club Growth'!AL50</f>
        <v>0</v>
      </c>
      <c r="N158" s="186">
        <f>'Club Growth'!AM50</f>
        <v>0</v>
      </c>
      <c r="O158" s="186">
        <f>'Club Growth'!AN50</f>
        <v>0</v>
      </c>
      <c r="P158" s="186">
        <f>'Club Growth'!AO50</f>
        <v>0</v>
      </c>
      <c r="Q158" s="186">
        <f>'Club Growth'!AP50</f>
        <v>0</v>
      </c>
      <c r="R158" s="186">
        <f>'Club Growth'!AQ50</f>
        <v>0</v>
      </c>
      <c r="S158" s="186">
        <f>'Club Growth'!AR50</f>
        <v>0</v>
      </c>
      <c r="T158" s="186">
        <f>'Club Growth'!AS50</f>
        <v>0</v>
      </c>
      <c r="U158" s="186">
        <f>'Club Growth'!AT50</f>
        <v>0</v>
      </c>
      <c r="V158" s="186">
        <f t="shared" si="1"/>
        <v>0</v>
      </c>
      <c r="W158" s="180"/>
      <c r="X158" s="180"/>
      <c r="Y158" s="180"/>
      <c r="Z158" s="180"/>
    </row>
    <row r="159" ht="12.75" customHeight="1">
      <c r="A159" s="180" t="str">
        <f>'Club Growth'!AA51</f>
        <v>Budget</v>
      </c>
      <c r="B159" s="180" t="str">
        <f>'Club Growth'!AB51</f>
        <v>7010-000000</v>
      </c>
      <c r="C159" s="180">
        <f>'Club Growth'!AC51</f>
        <v>583</v>
      </c>
      <c r="D159" s="180" t="str">
        <f>'Club Growth'!AD51</f>
        <v>006</v>
      </c>
      <c r="E159" s="189"/>
      <c r="F159" s="180"/>
      <c r="G159" s="180"/>
      <c r="H159" s="180">
        <f>'Club Growth'!AG51</f>
        <v>110</v>
      </c>
      <c r="I159" s="180" t="str">
        <f>'Club Growth'!AH51</f>
        <v>USD</v>
      </c>
      <c r="J159" s="186">
        <f>'Club Growth'!AI51</f>
        <v>0</v>
      </c>
      <c r="K159" s="186">
        <f>'Club Growth'!AJ51</f>
        <v>0</v>
      </c>
      <c r="L159" s="186">
        <f>'Club Growth'!AK51</f>
        <v>0</v>
      </c>
      <c r="M159" s="186">
        <f>'Club Growth'!AL51</f>
        <v>0</v>
      </c>
      <c r="N159" s="186">
        <f>'Club Growth'!AM51</f>
        <v>0</v>
      </c>
      <c r="O159" s="186">
        <f>'Club Growth'!AN51</f>
        <v>0</v>
      </c>
      <c r="P159" s="186">
        <f>'Club Growth'!AO51</f>
        <v>0</v>
      </c>
      <c r="Q159" s="186">
        <f>'Club Growth'!AP51</f>
        <v>0</v>
      </c>
      <c r="R159" s="186">
        <f>'Club Growth'!AQ51</f>
        <v>0</v>
      </c>
      <c r="S159" s="186">
        <f>'Club Growth'!AR51</f>
        <v>0</v>
      </c>
      <c r="T159" s="186">
        <f>'Club Growth'!AS51</f>
        <v>0</v>
      </c>
      <c r="U159" s="186">
        <f>'Club Growth'!AT51</f>
        <v>0</v>
      </c>
      <c r="V159" s="186">
        <f t="shared" si="1"/>
        <v>0</v>
      </c>
      <c r="W159" s="180"/>
      <c r="X159" s="180"/>
      <c r="Y159" s="180"/>
      <c r="Z159" s="180"/>
    </row>
    <row r="160" ht="12.75" customHeight="1">
      <c r="A160" s="180" t="str">
        <f>'Club Growth'!AA52</f>
        <v>Budget</v>
      </c>
      <c r="B160" s="180" t="str">
        <f>'Club Growth'!AB52</f>
        <v>7012-000000</v>
      </c>
      <c r="C160" s="180">
        <f>'Club Growth'!AC52</f>
        <v>583</v>
      </c>
      <c r="D160" s="180" t="str">
        <f>'Club Growth'!AD52</f>
        <v>006</v>
      </c>
      <c r="E160" s="189"/>
      <c r="F160" s="180"/>
      <c r="G160" s="180"/>
      <c r="H160" s="180">
        <f>'Club Growth'!AG52</f>
        <v>110</v>
      </c>
      <c r="I160" s="180" t="str">
        <f>'Club Growth'!AH52</f>
        <v>USD</v>
      </c>
      <c r="J160" s="186">
        <f>'Club Growth'!AI52</f>
        <v>0</v>
      </c>
      <c r="K160" s="186">
        <f>'Club Growth'!AJ52</f>
        <v>0</v>
      </c>
      <c r="L160" s="186">
        <f>'Club Growth'!AK52</f>
        <v>0</v>
      </c>
      <c r="M160" s="186">
        <f>'Club Growth'!AL52</f>
        <v>0</v>
      </c>
      <c r="N160" s="186">
        <f>'Club Growth'!AM52</f>
        <v>0</v>
      </c>
      <c r="O160" s="186">
        <f>'Club Growth'!AN52</f>
        <v>0</v>
      </c>
      <c r="P160" s="186">
        <f>'Club Growth'!AO52</f>
        <v>0</v>
      </c>
      <c r="Q160" s="186">
        <f>'Club Growth'!AP52</f>
        <v>0</v>
      </c>
      <c r="R160" s="186">
        <f>'Club Growth'!AQ52</f>
        <v>0</v>
      </c>
      <c r="S160" s="186">
        <f>'Club Growth'!AR52</f>
        <v>0</v>
      </c>
      <c r="T160" s="186">
        <f>'Club Growth'!AS52</f>
        <v>0</v>
      </c>
      <c r="U160" s="186">
        <f>'Club Growth'!AT52</f>
        <v>0</v>
      </c>
      <c r="V160" s="186">
        <f t="shared" si="1"/>
        <v>0</v>
      </c>
      <c r="W160" s="180"/>
      <c r="X160" s="180"/>
      <c r="Y160" s="180"/>
      <c r="Z160" s="180"/>
    </row>
    <row r="161" ht="12.75" customHeight="1">
      <c r="A161" s="180" t="str">
        <f>'Club Growth'!AA53</f>
        <v>Budget</v>
      </c>
      <c r="B161" s="180" t="str">
        <f>'Club Growth'!AB53</f>
        <v>7036-000000</v>
      </c>
      <c r="C161" s="180">
        <f>'Club Growth'!AC53</f>
        <v>583</v>
      </c>
      <c r="D161" s="180" t="str">
        <f>'Club Growth'!AD53</f>
        <v>006</v>
      </c>
      <c r="E161" s="189"/>
      <c r="F161" s="180"/>
      <c r="G161" s="180"/>
      <c r="H161" s="180">
        <f>'Club Growth'!AG53</f>
        <v>110</v>
      </c>
      <c r="I161" s="180" t="str">
        <f>'Club Growth'!AH53</f>
        <v>USD</v>
      </c>
      <c r="J161" s="186">
        <f>'Club Growth'!AI53</f>
        <v>0</v>
      </c>
      <c r="K161" s="186">
        <f>'Club Growth'!AJ53</f>
        <v>0</v>
      </c>
      <c r="L161" s="186">
        <f>'Club Growth'!AK53</f>
        <v>0</v>
      </c>
      <c r="M161" s="186">
        <f>'Club Growth'!AL53</f>
        <v>0</v>
      </c>
      <c r="N161" s="186">
        <f>'Club Growth'!AM53</f>
        <v>0</v>
      </c>
      <c r="O161" s="186">
        <f>'Club Growth'!AN53</f>
        <v>0</v>
      </c>
      <c r="P161" s="186">
        <f>'Club Growth'!AO53</f>
        <v>0</v>
      </c>
      <c r="Q161" s="186">
        <f>'Club Growth'!AP53</f>
        <v>0</v>
      </c>
      <c r="R161" s="186">
        <f>'Club Growth'!AQ53</f>
        <v>0</v>
      </c>
      <c r="S161" s="186">
        <f>'Club Growth'!AR53</f>
        <v>0</v>
      </c>
      <c r="T161" s="186">
        <f>'Club Growth'!AS53</f>
        <v>0</v>
      </c>
      <c r="U161" s="186">
        <f>'Club Growth'!AT53</f>
        <v>0</v>
      </c>
      <c r="V161" s="186">
        <f t="shared" si="1"/>
        <v>0</v>
      </c>
      <c r="W161" s="180"/>
      <c r="X161" s="180"/>
      <c r="Y161" s="180"/>
      <c r="Z161" s="180"/>
    </row>
    <row r="162" ht="12.75" customHeight="1">
      <c r="A162" s="180" t="str">
        <f>'Club Growth'!AA54</f>
        <v>Budget</v>
      </c>
      <c r="B162" s="180" t="str">
        <f>'Club Growth'!AB54</f>
        <v>7044-000000</v>
      </c>
      <c r="C162" s="180">
        <f>'Club Growth'!AC54</f>
        <v>583</v>
      </c>
      <c r="D162" s="180" t="str">
        <f>'Club Growth'!AD54</f>
        <v>006</v>
      </c>
      <c r="E162" s="189"/>
      <c r="F162" s="180"/>
      <c r="G162" s="180"/>
      <c r="H162" s="180">
        <f>'Club Growth'!AG54</f>
        <v>110</v>
      </c>
      <c r="I162" s="180" t="str">
        <f>'Club Growth'!AH54</f>
        <v>USD</v>
      </c>
      <c r="J162" s="186">
        <f>'Club Growth'!AI54</f>
        <v>0</v>
      </c>
      <c r="K162" s="186">
        <f>'Club Growth'!AJ54</f>
        <v>0</v>
      </c>
      <c r="L162" s="186">
        <f>'Club Growth'!AK54</f>
        <v>0</v>
      </c>
      <c r="M162" s="186">
        <f>'Club Growth'!AL54</f>
        <v>0</v>
      </c>
      <c r="N162" s="186">
        <f>'Club Growth'!AM54</f>
        <v>0</v>
      </c>
      <c r="O162" s="186">
        <f>'Club Growth'!AN54</f>
        <v>0</v>
      </c>
      <c r="P162" s="186">
        <f>'Club Growth'!AO54</f>
        <v>0</v>
      </c>
      <c r="Q162" s="186">
        <f>'Club Growth'!AP54</f>
        <v>0</v>
      </c>
      <c r="R162" s="186">
        <f>'Club Growth'!AQ54</f>
        <v>520</v>
      </c>
      <c r="S162" s="186">
        <f>'Club Growth'!AR54</f>
        <v>0</v>
      </c>
      <c r="T162" s="186">
        <f>'Club Growth'!AS54</f>
        <v>0</v>
      </c>
      <c r="U162" s="186">
        <f>'Club Growth'!AT54</f>
        <v>0</v>
      </c>
      <c r="V162" s="186">
        <f t="shared" si="1"/>
        <v>520</v>
      </c>
      <c r="W162" s="180"/>
      <c r="X162" s="180"/>
      <c r="Y162" s="180"/>
      <c r="Z162" s="180"/>
    </row>
    <row r="163" ht="12.75" customHeight="1">
      <c r="A163" s="180" t="str">
        <f>'Club Growth'!AA55</f>
        <v>Budget</v>
      </c>
      <c r="B163" s="180" t="str">
        <f>'Club Growth'!AB55</f>
        <v>7082-000000</v>
      </c>
      <c r="C163" s="180">
        <f>'Club Growth'!AC55</f>
        <v>583</v>
      </c>
      <c r="D163" s="180" t="str">
        <f>'Club Growth'!AD55</f>
        <v>006</v>
      </c>
      <c r="E163" s="189"/>
      <c r="F163" s="180"/>
      <c r="G163" s="180"/>
      <c r="H163" s="180">
        <f>'Club Growth'!AG55</f>
        <v>110</v>
      </c>
      <c r="I163" s="180" t="str">
        <f>'Club Growth'!AH55</f>
        <v>USD</v>
      </c>
      <c r="J163" s="186">
        <f>'Club Growth'!AI55</f>
        <v>0</v>
      </c>
      <c r="K163" s="186">
        <f>'Club Growth'!AJ55</f>
        <v>0</v>
      </c>
      <c r="L163" s="186">
        <f>'Club Growth'!AK55</f>
        <v>0</v>
      </c>
      <c r="M163" s="186">
        <f>'Club Growth'!AL55</f>
        <v>0</v>
      </c>
      <c r="N163" s="186">
        <f>'Club Growth'!AM55</f>
        <v>0</v>
      </c>
      <c r="O163" s="186">
        <f>'Club Growth'!AN55</f>
        <v>0</v>
      </c>
      <c r="P163" s="186">
        <f>'Club Growth'!AO55</f>
        <v>0</v>
      </c>
      <c r="Q163" s="186">
        <f>'Club Growth'!AP55</f>
        <v>0</v>
      </c>
      <c r="R163" s="186">
        <f>'Club Growth'!AQ55</f>
        <v>0</v>
      </c>
      <c r="S163" s="186">
        <f>'Club Growth'!AR55</f>
        <v>0</v>
      </c>
      <c r="T163" s="186">
        <f>'Club Growth'!AS55</f>
        <v>0</v>
      </c>
      <c r="U163" s="186">
        <f>'Club Growth'!AT55</f>
        <v>0</v>
      </c>
      <c r="V163" s="186">
        <f t="shared" si="1"/>
        <v>0</v>
      </c>
      <c r="W163" s="180"/>
      <c r="X163" s="180"/>
      <c r="Y163" s="180"/>
      <c r="Z163" s="180"/>
    </row>
    <row r="164" ht="12.75" customHeight="1">
      <c r="A164" s="180" t="str">
        <f>'Club Growth'!AA56</f>
        <v>Budget</v>
      </c>
      <c r="B164" s="180" t="str">
        <f>'Club Growth'!AB56</f>
        <v/>
      </c>
      <c r="C164" s="180">
        <f>'Club Growth'!AC56</f>
        <v>583</v>
      </c>
      <c r="D164" s="180" t="str">
        <f>'Club Growth'!AD56</f>
        <v>006</v>
      </c>
      <c r="E164" s="189"/>
      <c r="F164" s="180"/>
      <c r="G164" s="180"/>
      <c r="H164" s="180">
        <f>'Club Growth'!AG56</f>
        <v>110</v>
      </c>
      <c r="I164" s="180" t="str">
        <f>'Club Growth'!AH56</f>
        <v>USD</v>
      </c>
      <c r="J164" s="186">
        <f>'Club Growth'!AI56</f>
        <v>0</v>
      </c>
      <c r="K164" s="186">
        <f>'Club Growth'!AJ56</f>
        <v>0</v>
      </c>
      <c r="L164" s="186">
        <f>'Club Growth'!AK56</f>
        <v>0</v>
      </c>
      <c r="M164" s="186">
        <f>'Club Growth'!AL56</f>
        <v>0</v>
      </c>
      <c r="N164" s="186">
        <f>'Club Growth'!AM56</f>
        <v>0</v>
      </c>
      <c r="O164" s="186">
        <f>'Club Growth'!AN56</f>
        <v>0</v>
      </c>
      <c r="P164" s="186">
        <f>'Club Growth'!AO56</f>
        <v>0</v>
      </c>
      <c r="Q164" s="186">
        <f>'Club Growth'!AP56</f>
        <v>0</v>
      </c>
      <c r="R164" s="186">
        <f>'Club Growth'!AQ56</f>
        <v>0</v>
      </c>
      <c r="S164" s="186">
        <f>'Club Growth'!AR56</f>
        <v>0</v>
      </c>
      <c r="T164" s="186">
        <f>'Club Growth'!AS56</f>
        <v>0</v>
      </c>
      <c r="U164" s="186">
        <f>'Club Growth'!AT56</f>
        <v>0</v>
      </c>
      <c r="V164" s="186">
        <f t="shared" si="1"/>
        <v>0</v>
      </c>
      <c r="W164" s="180"/>
      <c r="X164" s="180"/>
      <c r="Y164" s="180"/>
      <c r="Z164" s="180"/>
    </row>
    <row r="165" ht="12.75" customHeight="1">
      <c r="A165" s="180" t="str">
        <f>'Club Growth'!AA57</f>
        <v>Budget</v>
      </c>
      <c r="B165" s="180" t="str">
        <f>'Club Growth'!AB57</f>
        <v/>
      </c>
      <c r="C165" s="180">
        <f>'Club Growth'!AC57</f>
        <v>583</v>
      </c>
      <c r="D165" s="180" t="str">
        <f>'Club Growth'!AD57</f>
        <v>006</v>
      </c>
      <c r="E165" s="189"/>
      <c r="F165" s="180"/>
      <c r="G165" s="180"/>
      <c r="H165" s="180">
        <f>'Club Growth'!AG57</f>
        <v>110</v>
      </c>
      <c r="I165" s="180" t="str">
        <f>'Club Growth'!AH57</f>
        <v>USD</v>
      </c>
      <c r="J165" s="186">
        <f>'Club Growth'!AI57</f>
        <v>0</v>
      </c>
      <c r="K165" s="186">
        <f>'Club Growth'!AJ57</f>
        <v>0</v>
      </c>
      <c r="L165" s="186">
        <f>'Club Growth'!AK57</f>
        <v>0</v>
      </c>
      <c r="M165" s="186">
        <f>'Club Growth'!AL57</f>
        <v>0</v>
      </c>
      <c r="N165" s="186">
        <f>'Club Growth'!AM57</f>
        <v>0</v>
      </c>
      <c r="O165" s="186">
        <f>'Club Growth'!AN57</f>
        <v>0</v>
      </c>
      <c r="P165" s="186">
        <f>'Club Growth'!AO57</f>
        <v>0</v>
      </c>
      <c r="Q165" s="186">
        <f>'Club Growth'!AP57</f>
        <v>0</v>
      </c>
      <c r="R165" s="186">
        <f>'Club Growth'!AQ57</f>
        <v>0</v>
      </c>
      <c r="S165" s="186">
        <f>'Club Growth'!AR57</f>
        <v>0</v>
      </c>
      <c r="T165" s="186">
        <f>'Club Growth'!AS57</f>
        <v>0</v>
      </c>
      <c r="U165" s="186">
        <f>'Club Growth'!AT57</f>
        <v>0</v>
      </c>
      <c r="V165" s="186">
        <f t="shared" si="1"/>
        <v>0</v>
      </c>
      <c r="W165" s="180"/>
      <c r="X165" s="180"/>
      <c r="Y165" s="180"/>
      <c r="Z165" s="180"/>
    </row>
    <row r="166" ht="12.75" customHeight="1">
      <c r="A166" s="180" t="str">
        <f>'Club Growth'!AA58</f>
        <v>Budget</v>
      </c>
      <c r="B166" s="180" t="str">
        <f>'Club Growth'!AB58</f>
        <v/>
      </c>
      <c r="C166" s="180">
        <f>'Club Growth'!AC58</f>
        <v>583</v>
      </c>
      <c r="D166" s="180" t="str">
        <f>'Club Growth'!AD58</f>
        <v>006</v>
      </c>
      <c r="E166" s="189"/>
      <c r="F166" s="180"/>
      <c r="G166" s="180"/>
      <c r="H166" s="180">
        <f>'Club Growth'!AG58</f>
        <v>110</v>
      </c>
      <c r="I166" s="180" t="str">
        <f>'Club Growth'!AH58</f>
        <v>USD</v>
      </c>
      <c r="J166" s="186">
        <f>'Club Growth'!AI58</f>
        <v>0</v>
      </c>
      <c r="K166" s="186">
        <f>'Club Growth'!AJ58</f>
        <v>0</v>
      </c>
      <c r="L166" s="186">
        <f>'Club Growth'!AK58</f>
        <v>0</v>
      </c>
      <c r="M166" s="186">
        <f>'Club Growth'!AL58</f>
        <v>0</v>
      </c>
      <c r="N166" s="186">
        <f>'Club Growth'!AM58</f>
        <v>0</v>
      </c>
      <c r="O166" s="186">
        <f>'Club Growth'!AN58</f>
        <v>0</v>
      </c>
      <c r="P166" s="186">
        <f>'Club Growth'!AO58</f>
        <v>0</v>
      </c>
      <c r="Q166" s="186">
        <f>'Club Growth'!AP58</f>
        <v>0</v>
      </c>
      <c r="R166" s="186">
        <f>'Club Growth'!AQ58</f>
        <v>0</v>
      </c>
      <c r="S166" s="186">
        <f>'Club Growth'!AR58</f>
        <v>0</v>
      </c>
      <c r="T166" s="186">
        <f>'Club Growth'!AS58</f>
        <v>0</v>
      </c>
      <c r="U166" s="186">
        <f>'Club Growth'!AT58</f>
        <v>0</v>
      </c>
      <c r="V166" s="186">
        <f t="shared" si="1"/>
        <v>0</v>
      </c>
      <c r="W166" s="180"/>
      <c r="X166" s="180"/>
      <c r="Y166" s="180"/>
      <c r="Z166" s="180"/>
    </row>
    <row r="167" ht="12.75" customHeight="1">
      <c r="A167" s="180" t="str">
        <f>'Club Growth'!AA62</f>
        <v>Budget</v>
      </c>
      <c r="B167" s="180" t="str">
        <f>'Club Growth'!AB62</f>
        <v>7006-000000</v>
      </c>
      <c r="C167" s="180">
        <f>'Club Growth'!AC62</f>
        <v>584</v>
      </c>
      <c r="D167" s="180" t="str">
        <f>'Club Growth'!AD62</f>
        <v>006</v>
      </c>
      <c r="E167" s="189"/>
      <c r="F167" s="180"/>
      <c r="G167" s="180"/>
      <c r="H167" s="180">
        <f>'Club Growth'!AG62</f>
        <v>110</v>
      </c>
      <c r="I167" s="180" t="str">
        <f>'Club Growth'!AH62</f>
        <v>USD</v>
      </c>
      <c r="J167" s="186">
        <f>'Club Growth'!AI62</f>
        <v>0</v>
      </c>
      <c r="K167" s="186">
        <f>'Club Growth'!AJ62</f>
        <v>0</v>
      </c>
      <c r="L167" s="186">
        <f>'Club Growth'!AK62</f>
        <v>0</v>
      </c>
      <c r="M167" s="186">
        <f>'Club Growth'!AL62</f>
        <v>50</v>
      </c>
      <c r="N167" s="186">
        <f>'Club Growth'!AM62</f>
        <v>50</v>
      </c>
      <c r="O167" s="186">
        <f>'Club Growth'!AN62</f>
        <v>50</v>
      </c>
      <c r="P167" s="186">
        <f>'Club Growth'!AO62</f>
        <v>50</v>
      </c>
      <c r="Q167" s="186">
        <f>'Club Growth'!AP62</f>
        <v>50</v>
      </c>
      <c r="R167" s="186">
        <f>'Club Growth'!AQ62</f>
        <v>50</v>
      </c>
      <c r="S167" s="186">
        <f>'Club Growth'!AR62</f>
        <v>50</v>
      </c>
      <c r="T167" s="186">
        <f>'Club Growth'!AS62</f>
        <v>50</v>
      </c>
      <c r="U167" s="186">
        <f>'Club Growth'!AT62</f>
        <v>0</v>
      </c>
      <c r="V167" s="186">
        <f t="shared" si="1"/>
        <v>400</v>
      </c>
      <c r="W167" s="180"/>
      <c r="X167" s="180"/>
      <c r="Y167" s="180"/>
      <c r="Z167" s="180"/>
    </row>
    <row r="168" ht="12.75" customHeight="1">
      <c r="A168" s="180" t="str">
        <f>'Club Growth'!AA63</f>
        <v>Budget</v>
      </c>
      <c r="B168" s="180" t="str">
        <f>'Club Growth'!AB63</f>
        <v>7008-000000</v>
      </c>
      <c r="C168" s="180">
        <f>'Club Growth'!AC63</f>
        <v>584</v>
      </c>
      <c r="D168" s="180" t="str">
        <f>'Club Growth'!AD63</f>
        <v>006</v>
      </c>
      <c r="E168" s="189"/>
      <c r="F168" s="180"/>
      <c r="G168" s="180"/>
      <c r="H168" s="180">
        <f>'Club Growth'!AG63</f>
        <v>110</v>
      </c>
      <c r="I168" s="180" t="str">
        <f>'Club Growth'!AH63</f>
        <v>USD</v>
      </c>
      <c r="J168" s="186">
        <f>'Club Growth'!AI63</f>
        <v>0</v>
      </c>
      <c r="K168" s="186">
        <f>'Club Growth'!AJ63</f>
        <v>0</v>
      </c>
      <c r="L168" s="186">
        <f>'Club Growth'!AK63</f>
        <v>0</v>
      </c>
      <c r="M168" s="186">
        <f>'Club Growth'!AL63</f>
        <v>0</v>
      </c>
      <c r="N168" s="186">
        <f>'Club Growth'!AM63</f>
        <v>0</v>
      </c>
      <c r="O168" s="186">
        <f>'Club Growth'!AN63</f>
        <v>0</v>
      </c>
      <c r="P168" s="186">
        <f>'Club Growth'!AO63</f>
        <v>0</v>
      </c>
      <c r="Q168" s="186">
        <f>'Club Growth'!AP63</f>
        <v>0</v>
      </c>
      <c r="R168" s="186">
        <f>'Club Growth'!AQ63</f>
        <v>0</v>
      </c>
      <c r="S168" s="186">
        <f>'Club Growth'!AR63</f>
        <v>0</v>
      </c>
      <c r="T168" s="186">
        <f>'Club Growth'!AS63</f>
        <v>0</v>
      </c>
      <c r="U168" s="186">
        <f>'Club Growth'!AT63</f>
        <v>250</v>
      </c>
      <c r="V168" s="186">
        <f t="shared" si="1"/>
        <v>250</v>
      </c>
      <c r="W168" s="180"/>
      <c r="X168" s="180"/>
      <c r="Y168" s="180"/>
      <c r="Z168" s="180"/>
    </row>
    <row r="169" ht="12.75" customHeight="1">
      <c r="A169" s="180" t="str">
        <f>'Club Growth'!AA64</f>
        <v>Budget</v>
      </c>
      <c r="B169" s="180" t="str">
        <f>'Club Growth'!AB64</f>
        <v>7010-000000</v>
      </c>
      <c r="C169" s="180">
        <f>'Club Growth'!AC64</f>
        <v>584</v>
      </c>
      <c r="D169" s="180" t="str">
        <f>'Club Growth'!AD64</f>
        <v>006</v>
      </c>
      <c r="E169" s="189"/>
      <c r="F169" s="180"/>
      <c r="G169" s="180"/>
      <c r="H169" s="180">
        <f>'Club Growth'!AG64</f>
        <v>110</v>
      </c>
      <c r="I169" s="180" t="str">
        <f>'Club Growth'!AH64</f>
        <v>USD</v>
      </c>
      <c r="J169" s="186">
        <f>'Club Growth'!AI64</f>
        <v>0</v>
      </c>
      <c r="K169" s="186">
        <f>'Club Growth'!AJ64</f>
        <v>0</v>
      </c>
      <c r="L169" s="186">
        <f>'Club Growth'!AK64</f>
        <v>0</v>
      </c>
      <c r="M169" s="186">
        <f>'Club Growth'!AL64</f>
        <v>0</v>
      </c>
      <c r="N169" s="186">
        <f>'Club Growth'!AM64</f>
        <v>0</v>
      </c>
      <c r="O169" s="186">
        <f>'Club Growth'!AN64</f>
        <v>0</v>
      </c>
      <c r="P169" s="186">
        <f>'Club Growth'!AO64</f>
        <v>0</v>
      </c>
      <c r="Q169" s="186">
        <f>'Club Growth'!AP64</f>
        <v>0</v>
      </c>
      <c r="R169" s="186">
        <f>'Club Growth'!AQ64</f>
        <v>0</v>
      </c>
      <c r="S169" s="186">
        <f>'Club Growth'!AR64</f>
        <v>0</v>
      </c>
      <c r="T169" s="186">
        <f>'Club Growth'!AS64</f>
        <v>0</v>
      </c>
      <c r="U169" s="186">
        <f>'Club Growth'!AT64</f>
        <v>0</v>
      </c>
      <c r="V169" s="186">
        <f t="shared" si="1"/>
        <v>0</v>
      </c>
      <c r="W169" s="180"/>
      <c r="X169" s="180"/>
      <c r="Y169" s="180"/>
      <c r="Z169" s="180"/>
    </row>
    <row r="170" ht="12.75" customHeight="1">
      <c r="A170" s="180" t="str">
        <f>'Club Growth'!AA65</f>
        <v>Budget</v>
      </c>
      <c r="B170" s="180" t="str">
        <f>'Club Growth'!AB65</f>
        <v>7012-000000</v>
      </c>
      <c r="C170" s="180">
        <f>'Club Growth'!AC65</f>
        <v>584</v>
      </c>
      <c r="D170" s="180" t="str">
        <f>'Club Growth'!AD65</f>
        <v>006</v>
      </c>
      <c r="E170" s="189"/>
      <c r="F170" s="180"/>
      <c r="G170" s="180"/>
      <c r="H170" s="180">
        <f>'Club Growth'!AG65</f>
        <v>110</v>
      </c>
      <c r="I170" s="180" t="str">
        <f>'Club Growth'!AH65</f>
        <v>USD</v>
      </c>
      <c r="J170" s="186">
        <f>'Club Growth'!AI65</f>
        <v>0</v>
      </c>
      <c r="K170" s="186">
        <f>'Club Growth'!AJ65</f>
        <v>0</v>
      </c>
      <c r="L170" s="186">
        <f>'Club Growth'!AK65</f>
        <v>0</v>
      </c>
      <c r="M170" s="186">
        <f>'Club Growth'!AL65</f>
        <v>0</v>
      </c>
      <c r="N170" s="186">
        <f>'Club Growth'!AM65</f>
        <v>0</v>
      </c>
      <c r="O170" s="186">
        <f>'Club Growth'!AN65</f>
        <v>0</v>
      </c>
      <c r="P170" s="186">
        <f>'Club Growth'!AO65</f>
        <v>0</v>
      </c>
      <c r="Q170" s="186">
        <f>'Club Growth'!AP65</f>
        <v>0</v>
      </c>
      <c r="R170" s="186">
        <f>'Club Growth'!AQ65</f>
        <v>0</v>
      </c>
      <c r="S170" s="186">
        <f>'Club Growth'!AR65</f>
        <v>0</v>
      </c>
      <c r="T170" s="186">
        <f>'Club Growth'!AS65</f>
        <v>0</v>
      </c>
      <c r="U170" s="186">
        <f>'Club Growth'!AT65</f>
        <v>0</v>
      </c>
      <c r="V170" s="186">
        <f t="shared" si="1"/>
        <v>0</v>
      </c>
      <c r="W170" s="180"/>
      <c r="X170" s="180"/>
      <c r="Y170" s="180"/>
      <c r="Z170" s="180"/>
    </row>
    <row r="171" ht="12.75" customHeight="1">
      <c r="A171" s="180" t="str">
        <f>'Club Growth'!AA66</f>
        <v>Budget</v>
      </c>
      <c r="B171" s="180" t="str">
        <f>'Club Growth'!AB66</f>
        <v>7036-000000</v>
      </c>
      <c r="C171" s="180">
        <f>'Club Growth'!AC66</f>
        <v>584</v>
      </c>
      <c r="D171" s="180" t="str">
        <f>'Club Growth'!AD66</f>
        <v>006</v>
      </c>
      <c r="E171" s="189"/>
      <c r="F171" s="180"/>
      <c r="G171" s="180"/>
      <c r="H171" s="180">
        <f>'Club Growth'!AG66</f>
        <v>110</v>
      </c>
      <c r="I171" s="180" t="str">
        <f>'Club Growth'!AH66</f>
        <v>USD</v>
      </c>
      <c r="J171" s="186">
        <f>'Club Growth'!AI66</f>
        <v>0</v>
      </c>
      <c r="K171" s="186">
        <f>'Club Growth'!AJ66</f>
        <v>0</v>
      </c>
      <c r="L171" s="186">
        <f>'Club Growth'!AK66</f>
        <v>0</v>
      </c>
      <c r="M171" s="186">
        <f>'Club Growth'!AL66</f>
        <v>0</v>
      </c>
      <c r="N171" s="186">
        <f>'Club Growth'!AM66</f>
        <v>0</v>
      </c>
      <c r="O171" s="186">
        <f>'Club Growth'!AN66</f>
        <v>0</v>
      </c>
      <c r="P171" s="186">
        <f>'Club Growth'!AO66</f>
        <v>0</v>
      </c>
      <c r="Q171" s="186">
        <f>'Club Growth'!AP66</f>
        <v>0</v>
      </c>
      <c r="R171" s="186">
        <f>'Club Growth'!AQ66</f>
        <v>0</v>
      </c>
      <c r="S171" s="186">
        <f>'Club Growth'!AR66</f>
        <v>0</v>
      </c>
      <c r="T171" s="186">
        <f>'Club Growth'!AS66</f>
        <v>0</v>
      </c>
      <c r="U171" s="186">
        <f>'Club Growth'!AT66</f>
        <v>0</v>
      </c>
      <c r="V171" s="186">
        <f t="shared" si="1"/>
        <v>0</v>
      </c>
      <c r="W171" s="180"/>
      <c r="X171" s="180"/>
      <c r="Y171" s="180"/>
      <c r="Z171" s="180"/>
    </row>
    <row r="172" ht="12.75" customHeight="1">
      <c r="A172" s="180" t="str">
        <f>'Club Growth'!AA67</f>
        <v>Budget</v>
      </c>
      <c r="B172" s="180" t="str">
        <f>'Club Growth'!AB67</f>
        <v>7044-000000</v>
      </c>
      <c r="C172" s="180">
        <f>'Club Growth'!AC67</f>
        <v>584</v>
      </c>
      <c r="D172" s="180" t="str">
        <f>'Club Growth'!AD67</f>
        <v>006</v>
      </c>
      <c r="E172" s="189"/>
      <c r="F172" s="180"/>
      <c r="G172" s="180"/>
      <c r="H172" s="180">
        <f>'Club Growth'!AG67</f>
        <v>110</v>
      </c>
      <c r="I172" s="180" t="str">
        <f>'Club Growth'!AH67</f>
        <v>USD</v>
      </c>
      <c r="J172" s="186">
        <f>'Club Growth'!AI67</f>
        <v>0</v>
      </c>
      <c r="K172" s="186">
        <f>'Club Growth'!AJ67</f>
        <v>0</v>
      </c>
      <c r="L172" s="186">
        <f>'Club Growth'!AK67</f>
        <v>0</v>
      </c>
      <c r="M172" s="186">
        <f>'Club Growth'!AL67</f>
        <v>0</v>
      </c>
      <c r="N172" s="186">
        <f>'Club Growth'!AM67</f>
        <v>0</v>
      </c>
      <c r="O172" s="186">
        <f>'Club Growth'!AN67</f>
        <v>0</v>
      </c>
      <c r="P172" s="186">
        <f>'Club Growth'!AO67</f>
        <v>0</v>
      </c>
      <c r="Q172" s="186">
        <f>'Club Growth'!AP67</f>
        <v>0</v>
      </c>
      <c r="R172" s="186">
        <f>'Club Growth'!AQ67</f>
        <v>0</v>
      </c>
      <c r="S172" s="186">
        <f>'Club Growth'!AR67</f>
        <v>0</v>
      </c>
      <c r="T172" s="186">
        <f>'Club Growth'!AS67</f>
        <v>0</v>
      </c>
      <c r="U172" s="186">
        <f>'Club Growth'!AT67</f>
        <v>0</v>
      </c>
      <c r="V172" s="186">
        <f t="shared" si="1"/>
        <v>0</v>
      </c>
      <c r="W172" s="180"/>
      <c r="X172" s="180"/>
      <c r="Y172" s="180"/>
      <c r="Z172" s="180"/>
    </row>
    <row r="173" ht="12.75" customHeight="1">
      <c r="A173" s="180" t="str">
        <f>'Club Growth'!AA68</f>
        <v>Budget</v>
      </c>
      <c r="B173" s="180" t="str">
        <f>'Club Growth'!AB68</f>
        <v>7082-000000</v>
      </c>
      <c r="C173" s="180">
        <f>'Club Growth'!AC68</f>
        <v>584</v>
      </c>
      <c r="D173" s="180" t="str">
        <f>'Club Growth'!AD68</f>
        <v>006</v>
      </c>
      <c r="E173" s="189"/>
      <c r="F173" s="180"/>
      <c r="G173" s="180"/>
      <c r="H173" s="180">
        <f>'Club Growth'!AG68</f>
        <v>110</v>
      </c>
      <c r="I173" s="180" t="str">
        <f>'Club Growth'!AH68</f>
        <v>USD</v>
      </c>
      <c r="J173" s="186">
        <f>'Club Growth'!AI68</f>
        <v>0</v>
      </c>
      <c r="K173" s="186">
        <f>'Club Growth'!AJ68</f>
        <v>0</v>
      </c>
      <c r="L173" s="186">
        <f>'Club Growth'!AK68</f>
        <v>0</v>
      </c>
      <c r="M173" s="186">
        <f>'Club Growth'!AL68</f>
        <v>0</v>
      </c>
      <c r="N173" s="186">
        <f>'Club Growth'!AM68</f>
        <v>0</v>
      </c>
      <c r="O173" s="186">
        <f>'Club Growth'!AN68</f>
        <v>0</v>
      </c>
      <c r="P173" s="186">
        <f>'Club Growth'!AO68</f>
        <v>0</v>
      </c>
      <c r="Q173" s="186">
        <f>'Club Growth'!AP68</f>
        <v>0</v>
      </c>
      <c r="R173" s="186">
        <f>'Club Growth'!AQ68</f>
        <v>0</v>
      </c>
      <c r="S173" s="186">
        <f>'Club Growth'!AR68</f>
        <v>0</v>
      </c>
      <c r="T173" s="186">
        <f>'Club Growth'!AS68</f>
        <v>0</v>
      </c>
      <c r="U173" s="186">
        <f>'Club Growth'!AT68</f>
        <v>0</v>
      </c>
      <c r="V173" s="186">
        <f t="shared" si="1"/>
        <v>0</v>
      </c>
      <c r="W173" s="180"/>
      <c r="X173" s="180"/>
      <c r="Y173" s="180"/>
      <c r="Z173" s="180"/>
    </row>
    <row r="174" ht="12.75" customHeight="1">
      <c r="A174" s="180" t="str">
        <f>'Club Growth'!AA69</f>
        <v>Budget</v>
      </c>
      <c r="B174" s="180" t="str">
        <f>'Club Growth'!AB69</f>
        <v/>
      </c>
      <c r="C174" s="180">
        <f>'Club Growth'!AC69</f>
        <v>584</v>
      </c>
      <c r="D174" s="180" t="str">
        <f>'Club Growth'!AD69</f>
        <v>006</v>
      </c>
      <c r="E174" s="189"/>
      <c r="F174" s="180"/>
      <c r="G174" s="180"/>
      <c r="H174" s="180">
        <f>'Club Growth'!AG69</f>
        <v>110</v>
      </c>
      <c r="I174" s="180" t="str">
        <f>'Club Growth'!AH69</f>
        <v>USD</v>
      </c>
      <c r="J174" s="186">
        <f>'Club Growth'!AI69</f>
        <v>0</v>
      </c>
      <c r="K174" s="186">
        <f>'Club Growth'!AJ69</f>
        <v>0</v>
      </c>
      <c r="L174" s="186">
        <f>'Club Growth'!AK69</f>
        <v>0</v>
      </c>
      <c r="M174" s="186">
        <f>'Club Growth'!AL69</f>
        <v>0</v>
      </c>
      <c r="N174" s="186">
        <f>'Club Growth'!AM69</f>
        <v>0</v>
      </c>
      <c r="O174" s="186">
        <f>'Club Growth'!AN69</f>
        <v>0</v>
      </c>
      <c r="P174" s="186">
        <f>'Club Growth'!AO69</f>
        <v>0</v>
      </c>
      <c r="Q174" s="186">
        <f>'Club Growth'!AP69</f>
        <v>0</v>
      </c>
      <c r="R174" s="186">
        <f>'Club Growth'!AQ69</f>
        <v>0</v>
      </c>
      <c r="S174" s="186">
        <f>'Club Growth'!AR69</f>
        <v>0</v>
      </c>
      <c r="T174" s="186">
        <f>'Club Growth'!AS69</f>
        <v>0</v>
      </c>
      <c r="U174" s="186">
        <f>'Club Growth'!AT69</f>
        <v>0</v>
      </c>
      <c r="V174" s="186">
        <f t="shared" si="1"/>
        <v>0</v>
      </c>
      <c r="W174" s="180"/>
      <c r="X174" s="180"/>
      <c r="Y174" s="180"/>
      <c r="Z174" s="180"/>
    </row>
    <row r="175" ht="12.75" customHeight="1">
      <c r="A175" s="180" t="str">
        <f>'Club Growth'!AA70</f>
        <v>Budget</v>
      </c>
      <c r="B175" s="180" t="str">
        <f>'Club Growth'!AB70</f>
        <v/>
      </c>
      <c r="C175" s="180">
        <f>'Club Growth'!AC70</f>
        <v>584</v>
      </c>
      <c r="D175" s="180" t="str">
        <f>'Club Growth'!AD70</f>
        <v>006</v>
      </c>
      <c r="E175" s="189"/>
      <c r="F175" s="180"/>
      <c r="G175" s="180"/>
      <c r="H175" s="180">
        <f>'Club Growth'!AG70</f>
        <v>110</v>
      </c>
      <c r="I175" s="180" t="str">
        <f>'Club Growth'!AH70</f>
        <v>USD</v>
      </c>
      <c r="J175" s="186">
        <f>'Club Growth'!AI70</f>
        <v>0</v>
      </c>
      <c r="K175" s="186">
        <f>'Club Growth'!AJ70</f>
        <v>0</v>
      </c>
      <c r="L175" s="186">
        <f>'Club Growth'!AK70</f>
        <v>0</v>
      </c>
      <c r="M175" s="186">
        <f>'Club Growth'!AL70</f>
        <v>0</v>
      </c>
      <c r="N175" s="186">
        <f>'Club Growth'!AM70</f>
        <v>0</v>
      </c>
      <c r="O175" s="186">
        <f>'Club Growth'!AN70</f>
        <v>0</v>
      </c>
      <c r="P175" s="186">
        <f>'Club Growth'!AO70</f>
        <v>0</v>
      </c>
      <c r="Q175" s="186">
        <f>'Club Growth'!AP70</f>
        <v>0</v>
      </c>
      <c r="R175" s="186">
        <f>'Club Growth'!AQ70</f>
        <v>0</v>
      </c>
      <c r="S175" s="186">
        <f>'Club Growth'!AR70</f>
        <v>0</v>
      </c>
      <c r="T175" s="186">
        <f>'Club Growth'!AS70</f>
        <v>0</v>
      </c>
      <c r="U175" s="186">
        <f>'Club Growth'!AT70</f>
        <v>0</v>
      </c>
      <c r="V175" s="186">
        <f t="shared" si="1"/>
        <v>0</v>
      </c>
      <c r="W175" s="180"/>
      <c r="X175" s="180"/>
      <c r="Y175" s="180"/>
      <c r="Z175" s="180"/>
    </row>
    <row r="176" ht="12.75" customHeight="1">
      <c r="A176" s="180" t="str">
        <f>'Club Growth'!AA71</f>
        <v>Budget</v>
      </c>
      <c r="B176" s="180" t="str">
        <f>'Club Growth'!AB71</f>
        <v/>
      </c>
      <c r="C176" s="180">
        <f>'Club Growth'!AC71</f>
        <v>584</v>
      </c>
      <c r="D176" s="180" t="str">
        <f>'Club Growth'!AD71</f>
        <v>006</v>
      </c>
      <c r="E176" s="189"/>
      <c r="F176" s="180"/>
      <c r="G176" s="180"/>
      <c r="H176" s="180">
        <f>'Club Growth'!AG71</f>
        <v>110</v>
      </c>
      <c r="I176" s="180" t="str">
        <f>'Club Growth'!AH71</f>
        <v>USD</v>
      </c>
      <c r="J176" s="186">
        <f>'Club Growth'!AI71</f>
        <v>0</v>
      </c>
      <c r="K176" s="186">
        <f>'Club Growth'!AJ71</f>
        <v>0</v>
      </c>
      <c r="L176" s="186">
        <f>'Club Growth'!AK71</f>
        <v>0</v>
      </c>
      <c r="M176" s="186">
        <f>'Club Growth'!AL71</f>
        <v>0</v>
      </c>
      <c r="N176" s="186">
        <f>'Club Growth'!AM71</f>
        <v>0</v>
      </c>
      <c r="O176" s="186">
        <f>'Club Growth'!AN71</f>
        <v>0</v>
      </c>
      <c r="P176" s="186">
        <f>'Club Growth'!AO71</f>
        <v>0</v>
      </c>
      <c r="Q176" s="186">
        <f>'Club Growth'!AP71</f>
        <v>0</v>
      </c>
      <c r="R176" s="186">
        <f>'Club Growth'!AQ71</f>
        <v>0</v>
      </c>
      <c r="S176" s="186">
        <f>'Club Growth'!AR71</f>
        <v>0</v>
      </c>
      <c r="T176" s="186">
        <f>'Club Growth'!AS71</f>
        <v>0</v>
      </c>
      <c r="U176" s="186">
        <f>'Club Growth'!AT71</f>
        <v>0</v>
      </c>
      <c r="V176" s="186">
        <f t="shared" si="1"/>
        <v>0</v>
      </c>
      <c r="W176" s="180"/>
      <c r="X176" s="180"/>
      <c r="Y176" s="180"/>
      <c r="Z176" s="180"/>
    </row>
    <row r="177" ht="12.75" customHeight="1">
      <c r="A177" s="180" t="str">
        <f>'Club Growth'!AA75</f>
        <v>Budget</v>
      </c>
      <c r="B177" s="180" t="str">
        <f>'Club Growth'!AB75</f>
        <v>7006-000000</v>
      </c>
      <c r="C177" s="180">
        <f>'Club Growth'!AC75</f>
        <v>585</v>
      </c>
      <c r="D177" s="180" t="str">
        <f>'Club Growth'!AD75</f>
        <v>006</v>
      </c>
      <c r="E177" s="189"/>
      <c r="F177" s="180"/>
      <c r="G177" s="180"/>
      <c r="H177" s="180">
        <f>'Club Growth'!AG75</f>
        <v>110</v>
      </c>
      <c r="I177" s="180" t="str">
        <f>'Club Growth'!AH75</f>
        <v>USD</v>
      </c>
      <c r="J177" s="186">
        <f>'Club Growth'!AI75</f>
        <v>0</v>
      </c>
      <c r="K177" s="186">
        <f>'Club Growth'!AJ75</f>
        <v>0</v>
      </c>
      <c r="L177" s="186">
        <f>'Club Growth'!AK75</f>
        <v>0</v>
      </c>
      <c r="M177" s="186">
        <f>'Club Growth'!AL75</f>
        <v>0</v>
      </c>
      <c r="N177" s="186">
        <f>'Club Growth'!AM75</f>
        <v>0</v>
      </c>
      <c r="O177" s="186">
        <f>'Club Growth'!AN75</f>
        <v>0</v>
      </c>
      <c r="P177" s="186">
        <f>'Club Growth'!AO75</f>
        <v>0</v>
      </c>
      <c r="Q177" s="186">
        <f>'Club Growth'!AP75</f>
        <v>0</v>
      </c>
      <c r="R177" s="186">
        <f>'Club Growth'!AQ75</f>
        <v>0</v>
      </c>
      <c r="S177" s="186">
        <f>'Club Growth'!AR75</f>
        <v>0</v>
      </c>
      <c r="T177" s="186">
        <f>'Club Growth'!AS75</f>
        <v>0</v>
      </c>
      <c r="U177" s="186">
        <f>'Club Growth'!AT75</f>
        <v>0</v>
      </c>
      <c r="V177" s="186">
        <f t="shared" si="1"/>
        <v>0</v>
      </c>
      <c r="W177" s="180"/>
      <c r="X177" s="180"/>
      <c r="Y177" s="180"/>
      <c r="Z177" s="180"/>
    </row>
    <row r="178" ht="12.75" customHeight="1">
      <c r="A178" s="180" t="str">
        <f>'Club Growth'!AA76</f>
        <v>Budget</v>
      </c>
      <c r="B178" s="180" t="str">
        <f>'Club Growth'!AB76</f>
        <v>7008-000000</v>
      </c>
      <c r="C178" s="180">
        <f>'Club Growth'!AC76</f>
        <v>585</v>
      </c>
      <c r="D178" s="180" t="str">
        <f>'Club Growth'!AD76</f>
        <v>006</v>
      </c>
      <c r="E178" s="189"/>
      <c r="F178" s="180"/>
      <c r="G178" s="180"/>
      <c r="H178" s="180">
        <f>'Club Growth'!AG76</f>
        <v>110</v>
      </c>
      <c r="I178" s="180" t="str">
        <f>'Club Growth'!AH76</f>
        <v>USD</v>
      </c>
      <c r="J178" s="186">
        <f>'Club Growth'!AI76</f>
        <v>0</v>
      </c>
      <c r="K178" s="186">
        <f>'Club Growth'!AJ76</f>
        <v>0</v>
      </c>
      <c r="L178" s="186">
        <f>'Club Growth'!AK76</f>
        <v>0</v>
      </c>
      <c r="M178" s="186">
        <f>'Club Growth'!AL76</f>
        <v>0</v>
      </c>
      <c r="N178" s="186">
        <f>'Club Growth'!AM76</f>
        <v>0</v>
      </c>
      <c r="O178" s="186">
        <f>'Club Growth'!AN76</f>
        <v>0</v>
      </c>
      <c r="P178" s="186">
        <f>'Club Growth'!AO76</f>
        <v>0</v>
      </c>
      <c r="Q178" s="186">
        <f>'Club Growth'!AP76</f>
        <v>0</v>
      </c>
      <c r="R178" s="186">
        <f>'Club Growth'!AQ76</f>
        <v>0</v>
      </c>
      <c r="S178" s="186">
        <f>'Club Growth'!AR76</f>
        <v>0</v>
      </c>
      <c r="T178" s="186">
        <f>'Club Growth'!AS76</f>
        <v>0</v>
      </c>
      <c r="U178" s="186">
        <f>'Club Growth'!AT76</f>
        <v>0</v>
      </c>
      <c r="V178" s="186">
        <f t="shared" si="1"/>
        <v>0</v>
      </c>
      <c r="W178" s="180"/>
      <c r="X178" s="180"/>
      <c r="Y178" s="180"/>
      <c r="Z178" s="180"/>
    </row>
    <row r="179" ht="12.75" customHeight="1">
      <c r="A179" s="180" t="str">
        <f>'Club Growth'!AA77</f>
        <v>Budget</v>
      </c>
      <c r="B179" s="180" t="str">
        <f>'Club Growth'!AB77</f>
        <v>7010-000000</v>
      </c>
      <c r="C179" s="180">
        <f>'Club Growth'!AC77</f>
        <v>585</v>
      </c>
      <c r="D179" s="180" t="str">
        <f>'Club Growth'!AD77</f>
        <v>006</v>
      </c>
      <c r="E179" s="189"/>
      <c r="F179" s="180"/>
      <c r="G179" s="180"/>
      <c r="H179" s="180">
        <f>'Club Growth'!AG77</f>
        <v>110</v>
      </c>
      <c r="I179" s="180" t="str">
        <f>'Club Growth'!AH77</f>
        <v>USD</v>
      </c>
      <c r="J179" s="186">
        <f>'Club Growth'!AI77</f>
        <v>0</v>
      </c>
      <c r="K179" s="186">
        <f>'Club Growth'!AJ77</f>
        <v>0</v>
      </c>
      <c r="L179" s="186">
        <f>'Club Growth'!AK77</f>
        <v>0</v>
      </c>
      <c r="M179" s="186">
        <f>'Club Growth'!AL77</f>
        <v>0</v>
      </c>
      <c r="N179" s="186">
        <f>'Club Growth'!AM77</f>
        <v>0</v>
      </c>
      <c r="O179" s="186">
        <f>'Club Growth'!AN77</f>
        <v>0</v>
      </c>
      <c r="P179" s="186">
        <f>'Club Growth'!AO77</f>
        <v>0</v>
      </c>
      <c r="Q179" s="186">
        <f>'Club Growth'!AP77</f>
        <v>0</v>
      </c>
      <c r="R179" s="186">
        <f>'Club Growth'!AQ77</f>
        <v>0</v>
      </c>
      <c r="S179" s="186">
        <f>'Club Growth'!AR77</f>
        <v>0</v>
      </c>
      <c r="T179" s="186">
        <f>'Club Growth'!AS77</f>
        <v>0</v>
      </c>
      <c r="U179" s="186">
        <f>'Club Growth'!AT77</f>
        <v>0</v>
      </c>
      <c r="V179" s="186">
        <f t="shared" si="1"/>
        <v>0</v>
      </c>
      <c r="W179" s="180"/>
      <c r="X179" s="180"/>
      <c r="Y179" s="180"/>
      <c r="Z179" s="180"/>
    </row>
    <row r="180" ht="12.75" customHeight="1">
      <c r="A180" s="180" t="str">
        <f>'Club Growth'!AA78</f>
        <v>Budget</v>
      </c>
      <c r="B180" s="180" t="str">
        <f>'Club Growth'!AB78</f>
        <v>7012-000000</v>
      </c>
      <c r="C180" s="180">
        <f>'Club Growth'!AC78</f>
        <v>585</v>
      </c>
      <c r="D180" s="180" t="str">
        <f>'Club Growth'!AD78</f>
        <v>006</v>
      </c>
      <c r="E180" s="189"/>
      <c r="F180" s="180"/>
      <c r="G180" s="180"/>
      <c r="H180" s="180">
        <f>'Club Growth'!AG78</f>
        <v>110</v>
      </c>
      <c r="I180" s="180" t="str">
        <f>'Club Growth'!AH78</f>
        <v>USD</v>
      </c>
      <c r="J180" s="186">
        <f>'Club Growth'!AI78</f>
        <v>0</v>
      </c>
      <c r="K180" s="186">
        <f>'Club Growth'!AJ78</f>
        <v>0</v>
      </c>
      <c r="L180" s="186">
        <f>'Club Growth'!AK78</f>
        <v>0</v>
      </c>
      <c r="M180" s="186">
        <f>'Club Growth'!AL78</f>
        <v>0</v>
      </c>
      <c r="N180" s="186">
        <f>'Club Growth'!AM78</f>
        <v>0</v>
      </c>
      <c r="O180" s="186">
        <f>'Club Growth'!AN78</f>
        <v>0</v>
      </c>
      <c r="P180" s="186">
        <f>'Club Growth'!AO78</f>
        <v>0</v>
      </c>
      <c r="Q180" s="186">
        <f>'Club Growth'!AP78</f>
        <v>0</v>
      </c>
      <c r="R180" s="186">
        <f>'Club Growth'!AQ78</f>
        <v>0</v>
      </c>
      <c r="S180" s="186">
        <f>'Club Growth'!AR78</f>
        <v>0</v>
      </c>
      <c r="T180" s="186">
        <f>'Club Growth'!AS78</f>
        <v>0</v>
      </c>
      <c r="U180" s="186">
        <f>'Club Growth'!AT78</f>
        <v>0</v>
      </c>
      <c r="V180" s="186">
        <f t="shared" si="1"/>
        <v>0</v>
      </c>
      <c r="W180" s="180"/>
      <c r="X180" s="180"/>
      <c r="Y180" s="180"/>
      <c r="Z180" s="180"/>
    </row>
    <row r="181" ht="12.75" customHeight="1">
      <c r="A181" s="180" t="str">
        <f>'Club Growth'!AA79</f>
        <v>Budget</v>
      </c>
      <c r="B181" s="180" t="str">
        <f>'Club Growth'!AB79</f>
        <v>7036-000000</v>
      </c>
      <c r="C181" s="180">
        <f>'Club Growth'!AC79</f>
        <v>585</v>
      </c>
      <c r="D181" s="180" t="str">
        <f>'Club Growth'!AD79</f>
        <v>006</v>
      </c>
      <c r="E181" s="189"/>
      <c r="F181" s="180"/>
      <c r="G181" s="180"/>
      <c r="H181" s="180">
        <f>'Club Growth'!AG79</f>
        <v>110</v>
      </c>
      <c r="I181" s="180" t="str">
        <f>'Club Growth'!AH79</f>
        <v>USD</v>
      </c>
      <c r="J181" s="186">
        <f>'Club Growth'!AI79</f>
        <v>0</v>
      </c>
      <c r="K181" s="186">
        <f>'Club Growth'!AJ79</f>
        <v>0</v>
      </c>
      <c r="L181" s="186">
        <f>'Club Growth'!AK79</f>
        <v>0</v>
      </c>
      <c r="M181" s="186">
        <f>'Club Growth'!AL79</f>
        <v>0</v>
      </c>
      <c r="N181" s="186">
        <f>'Club Growth'!AM79</f>
        <v>0</v>
      </c>
      <c r="O181" s="186">
        <f>'Club Growth'!AN79</f>
        <v>0</v>
      </c>
      <c r="P181" s="186">
        <f>'Club Growth'!AO79</f>
        <v>0</v>
      </c>
      <c r="Q181" s="186">
        <f>'Club Growth'!AP79</f>
        <v>0</v>
      </c>
      <c r="R181" s="186">
        <f>'Club Growth'!AQ79</f>
        <v>0</v>
      </c>
      <c r="S181" s="186">
        <f>'Club Growth'!AR79</f>
        <v>0</v>
      </c>
      <c r="T181" s="186">
        <f>'Club Growth'!AS79</f>
        <v>0</v>
      </c>
      <c r="U181" s="186">
        <f>'Club Growth'!AT79</f>
        <v>0</v>
      </c>
      <c r="V181" s="186">
        <f t="shared" si="1"/>
        <v>0</v>
      </c>
      <c r="W181" s="180"/>
      <c r="X181" s="180"/>
      <c r="Y181" s="180"/>
      <c r="Z181" s="180"/>
    </row>
    <row r="182" ht="12.75" customHeight="1">
      <c r="A182" s="180" t="str">
        <f>'Club Growth'!AA80</f>
        <v>Budget</v>
      </c>
      <c r="B182" s="180" t="str">
        <f>'Club Growth'!AB80</f>
        <v>7044-000000</v>
      </c>
      <c r="C182" s="180">
        <f>'Club Growth'!AC80</f>
        <v>585</v>
      </c>
      <c r="D182" s="180" t="str">
        <f>'Club Growth'!AD80</f>
        <v>006</v>
      </c>
      <c r="E182" s="189"/>
      <c r="F182" s="180"/>
      <c r="G182" s="180"/>
      <c r="H182" s="180">
        <f>'Club Growth'!AG80</f>
        <v>110</v>
      </c>
      <c r="I182" s="180" t="str">
        <f>'Club Growth'!AH80</f>
        <v>USD</v>
      </c>
      <c r="J182" s="186">
        <f>'Club Growth'!AI80</f>
        <v>0</v>
      </c>
      <c r="K182" s="186">
        <f>'Club Growth'!AJ80</f>
        <v>0</v>
      </c>
      <c r="L182" s="186">
        <f>'Club Growth'!AK80</f>
        <v>50</v>
      </c>
      <c r="M182" s="186">
        <f>'Club Growth'!AL80</f>
        <v>50</v>
      </c>
      <c r="N182" s="186">
        <f>'Club Growth'!AM80</f>
        <v>50</v>
      </c>
      <c r="O182" s="186">
        <f>'Club Growth'!AN80</f>
        <v>50</v>
      </c>
      <c r="P182" s="186">
        <f>'Club Growth'!AO80</f>
        <v>50</v>
      </c>
      <c r="Q182" s="186">
        <f>'Club Growth'!AP80</f>
        <v>50</v>
      </c>
      <c r="R182" s="186">
        <f>'Club Growth'!AQ80</f>
        <v>50</v>
      </c>
      <c r="S182" s="186">
        <f>'Club Growth'!AR80</f>
        <v>50</v>
      </c>
      <c r="T182" s="186">
        <f>'Club Growth'!AS80</f>
        <v>50</v>
      </c>
      <c r="U182" s="186">
        <f>'Club Growth'!AT80</f>
        <v>50</v>
      </c>
      <c r="V182" s="186">
        <f t="shared" si="1"/>
        <v>500</v>
      </c>
      <c r="W182" s="180"/>
      <c r="X182" s="180"/>
      <c r="Y182" s="180"/>
      <c r="Z182" s="180"/>
    </row>
    <row r="183" ht="12.75" customHeight="1">
      <c r="A183" s="180" t="str">
        <f>'Club Growth'!AA81</f>
        <v>Budget</v>
      </c>
      <c r="B183" s="180" t="str">
        <f>'Club Growth'!AB81</f>
        <v>7082-000000</v>
      </c>
      <c r="C183" s="180">
        <f>'Club Growth'!AC81</f>
        <v>585</v>
      </c>
      <c r="D183" s="180" t="str">
        <f>'Club Growth'!AD81</f>
        <v>006</v>
      </c>
      <c r="E183" s="189"/>
      <c r="F183" s="180"/>
      <c r="G183" s="180"/>
      <c r="H183" s="180">
        <f>'Club Growth'!AG81</f>
        <v>110</v>
      </c>
      <c r="I183" s="180" t="str">
        <f>'Club Growth'!AH81</f>
        <v>USD</v>
      </c>
      <c r="J183" s="186">
        <f>'Club Growth'!AI81</f>
        <v>0</v>
      </c>
      <c r="K183" s="186">
        <f>'Club Growth'!AJ81</f>
        <v>0</v>
      </c>
      <c r="L183" s="186">
        <f>'Club Growth'!AK81</f>
        <v>0</v>
      </c>
      <c r="M183" s="186">
        <f>'Club Growth'!AL81</f>
        <v>0</v>
      </c>
      <c r="N183" s="186">
        <f>'Club Growth'!AM81</f>
        <v>0</v>
      </c>
      <c r="O183" s="186">
        <f>'Club Growth'!AN81</f>
        <v>0</v>
      </c>
      <c r="P183" s="186">
        <f>'Club Growth'!AO81</f>
        <v>0</v>
      </c>
      <c r="Q183" s="186">
        <f>'Club Growth'!AP81</f>
        <v>0</v>
      </c>
      <c r="R183" s="186">
        <f>'Club Growth'!AQ81</f>
        <v>0</v>
      </c>
      <c r="S183" s="186">
        <f>'Club Growth'!AR81</f>
        <v>0</v>
      </c>
      <c r="T183" s="186">
        <f>'Club Growth'!AS81</f>
        <v>0</v>
      </c>
      <c r="U183" s="186">
        <f>'Club Growth'!AT81</f>
        <v>0</v>
      </c>
      <c r="V183" s="186">
        <f t="shared" si="1"/>
        <v>0</v>
      </c>
      <c r="W183" s="180"/>
      <c r="X183" s="180"/>
      <c r="Y183" s="180"/>
      <c r="Z183" s="180"/>
    </row>
    <row r="184" ht="12.75" customHeight="1">
      <c r="A184" s="180" t="str">
        <f>'Club Growth'!AA82</f>
        <v>Budget</v>
      </c>
      <c r="B184" s="180" t="str">
        <f>'Club Growth'!AB82</f>
        <v/>
      </c>
      <c r="C184" s="180">
        <f>'Club Growth'!AC82</f>
        <v>585</v>
      </c>
      <c r="D184" s="180" t="str">
        <f>'Club Growth'!AD82</f>
        <v>006</v>
      </c>
      <c r="E184" s="189"/>
      <c r="F184" s="180"/>
      <c r="G184" s="180"/>
      <c r="H184" s="180">
        <f>'Club Growth'!AG82</f>
        <v>110</v>
      </c>
      <c r="I184" s="180" t="str">
        <f>'Club Growth'!AH82</f>
        <v>USD</v>
      </c>
      <c r="J184" s="186">
        <f>'Club Growth'!AI82</f>
        <v>0</v>
      </c>
      <c r="K184" s="186">
        <f>'Club Growth'!AJ82</f>
        <v>0</v>
      </c>
      <c r="L184" s="186">
        <f>'Club Growth'!AK82</f>
        <v>0</v>
      </c>
      <c r="M184" s="186">
        <f>'Club Growth'!AL82</f>
        <v>0</v>
      </c>
      <c r="N184" s="186">
        <f>'Club Growth'!AM82</f>
        <v>0</v>
      </c>
      <c r="O184" s="186">
        <f>'Club Growth'!AN82</f>
        <v>0</v>
      </c>
      <c r="P184" s="186">
        <f>'Club Growth'!AO82</f>
        <v>0</v>
      </c>
      <c r="Q184" s="186">
        <f>'Club Growth'!AP82</f>
        <v>0</v>
      </c>
      <c r="R184" s="186">
        <f>'Club Growth'!AQ82</f>
        <v>0</v>
      </c>
      <c r="S184" s="186">
        <f>'Club Growth'!AR82</f>
        <v>0</v>
      </c>
      <c r="T184" s="186">
        <f>'Club Growth'!AS82</f>
        <v>0</v>
      </c>
      <c r="U184" s="186">
        <f>'Club Growth'!AT82</f>
        <v>0</v>
      </c>
      <c r="V184" s="186">
        <f t="shared" si="1"/>
        <v>0</v>
      </c>
      <c r="W184" s="180"/>
      <c r="X184" s="180"/>
      <c r="Y184" s="180"/>
      <c r="Z184" s="180"/>
    </row>
    <row r="185" ht="12.75" customHeight="1">
      <c r="A185" s="180" t="str">
        <f>'Club Growth'!AA83</f>
        <v>Budget</v>
      </c>
      <c r="B185" s="180" t="str">
        <f>'Club Growth'!AB83</f>
        <v/>
      </c>
      <c r="C185" s="180">
        <f>'Club Growth'!AC83</f>
        <v>585</v>
      </c>
      <c r="D185" s="180" t="str">
        <f>'Club Growth'!AD83</f>
        <v>006</v>
      </c>
      <c r="E185" s="189"/>
      <c r="F185" s="180"/>
      <c r="G185" s="180"/>
      <c r="H185" s="180">
        <f>'Club Growth'!AG83</f>
        <v>110</v>
      </c>
      <c r="I185" s="180" t="str">
        <f>'Club Growth'!AH83</f>
        <v>USD</v>
      </c>
      <c r="J185" s="186">
        <f>'Club Growth'!AI83</f>
        <v>0</v>
      </c>
      <c r="K185" s="186">
        <f>'Club Growth'!AJ83</f>
        <v>0</v>
      </c>
      <c r="L185" s="186">
        <f>'Club Growth'!AK83</f>
        <v>0</v>
      </c>
      <c r="M185" s="186">
        <f>'Club Growth'!AL83</f>
        <v>0</v>
      </c>
      <c r="N185" s="186">
        <f>'Club Growth'!AM83</f>
        <v>0</v>
      </c>
      <c r="O185" s="186">
        <f>'Club Growth'!AN83</f>
        <v>0</v>
      </c>
      <c r="P185" s="186">
        <f>'Club Growth'!AO83</f>
        <v>0</v>
      </c>
      <c r="Q185" s="186">
        <f>'Club Growth'!AP83</f>
        <v>0</v>
      </c>
      <c r="R185" s="186">
        <f>'Club Growth'!AQ83</f>
        <v>0</v>
      </c>
      <c r="S185" s="186">
        <f>'Club Growth'!AR83</f>
        <v>0</v>
      </c>
      <c r="T185" s="186">
        <f>'Club Growth'!AS83</f>
        <v>0</v>
      </c>
      <c r="U185" s="186">
        <f>'Club Growth'!AT83</f>
        <v>0</v>
      </c>
      <c r="V185" s="186">
        <f t="shared" si="1"/>
        <v>0</v>
      </c>
      <c r="W185" s="180"/>
      <c r="X185" s="180"/>
      <c r="Y185" s="180"/>
      <c r="Z185" s="180"/>
    </row>
    <row r="186" ht="12.75" customHeight="1">
      <c r="A186" s="180" t="str">
        <f>'Club Growth'!AA84</f>
        <v>Budget</v>
      </c>
      <c r="B186" s="180" t="str">
        <f>'Club Growth'!AB84</f>
        <v/>
      </c>
      <c r="C186" s="180">
        <f>'Club Growth'!AC84</f>
        <v>585</v>
      </c>
      <c r="D186" s="180" t="str">
        <f>'Club Growth'!AD84</f>
        <v>006</v>
      </c>
      <c r="E186" s="189"/>
      <c r="F186" s="180"/>
      <c r="G186" s="180"/>
      <c r="H186" s="180">
        <f>'Club Growth'!AG84</f>
        <v>110</v>
      </c>
      <c r="I186" s="180" t="str">
        <f>'Club Growth'!AH84</f>
        <v>USD</v>
      </c>
      <c r="J186" s="186">
        <f>'Club Growth'!AI84</f>
        <v>0</v>
      </c>
      <c r="K186" s="186">
        <f>'Club Growth'!AJ84</f>
        <v>0</v>
      </c>
      <c r="L186" s="186">
        <f>'Club Growth'!AK84</f>
        <v>0</v>
      </c>
      <c r="M186" s="186">
        <f>'Club Growth'!AL84</f>
        <v>0</v>
      </c>
      <c r="N186" s="186">
        <f>'Club Growth'!AM84</f>
        <v>0</v>
      </c>
      <c r="O186" s="186">
        <f>'Club Growth'!AN84</f>
        <v>0</v>
      </c>
      <c r="P186" s="186">
        <f>'Club Growth'!AO84</f>
        <v>0</v>
      </c>
      <c r="Q186" s="186">
        <f>'Club Growth'!AP84</f>
        <v>0</v>
      </c>
      <c r="R186" s="186">
        <f>'Club Growth'!AQ84</f>
        <v>0</v>
      </c>
      <c r="S186" s="186">
        <f>'Club Growth'!AR84</f>
        <v>0</v>
      </c>
      <c r="T186" s="186">
        <f>'Club Growth'!AS84</f>
        <v>0</v>
      </c>
      <c r="U186" s="186">
        <f>'Club Growth'!AT84</f>
        <v>0</v>
      </c>
      <c r="V186" s="186">
        <f t="shared" si="1"/>
        <v>0</v>
      </c>
      <c r="W186" s="180"/>
      <c r="X186" s="180"/>
      <c r="Y186" s="180"/>
      <c r="Z186" s="180"/>
    </row>
    <row r="187" ht="12.75" customHeight="1">
      <c r="A187" s="180" t="str">
        <f>'Public Relations'!AA9</f>
        <v>Budget</v>
      </c>
      <c r="B187" s="180" t="str">
        <f>'Public Relations'!AB9</f>
        <v>7008-000000</v>
      </c>
      <c r="C187" s="180">
        <f>'Public Relations'!AC9</f>
        <v>601</v>
      </c>
      <c r="D187" s="189" t="str">
        <f>'Public Relations'!AD9</f>
        <v>006</v>
      </c>
      <c r="E187" s="189"/>
      <c r="F187" s="180"/>
      <c r="G187" s="180"/>
      <c r="H187" s="180">
        <f>'Public Relations'!AG9</f>
        <v>110</v>
      </c>
      <c r="I187" s="180" t="str">
        <f>'Public Relations'!AH9</f>
        <v>USD</v>
      </c>
      <c r="J187" s="186">
        <f>'Public Relations'!AI9</f>
        <v>0</v>
      </c>
      <c r="K187" s="186">
        <f>'Public Relations'!AJ9</f>
        <v>0</v>
      </c>
      <c r="L187" s="186">
        <f>'Public Relations'!AK9</f>
        <v>75</v>
      </c>
      <c r="M187" s="186">
        <f>'Public Relations'!AL9</f>
        <v>825</v>
      </c>
      <c r="N187" s="186">
        <f>'Public Relations'!AM9</f>
        <v>275</v>
      </c>
      <c r="O187" s="186">
        <f>'Public Relations'!AN9</f>
        <v>125</v>
      </c>
      <c r="P187" s="186">
        <f>'Public Relations'!AO9</f>
        <v>275</v>
      </c>
      <c r="Q187" s="186">
        <f>'Public Relations'!AP9</f>
        <v>275</v>
      </c>
      <c r="R187" s="186">
        <f>'Public Relations'!AQ9</f>
        <v>275</v>
      </c>
      <c r="S187" s="186">
        <f>'Public Relations'!AR9</f>
        <v>275</v>
      </c>
      <c r="T187" s="186">
        <f>'Public Relations'!AS9</f>
        <v>275</v>
      </c>
      <c r="U187" s="186">
        <f>'Public Relations'!AT9</f>
        <v>275</v>
      </c>
      <c r="V187" s="186">
        <f t="shared" si="1"/>
        <v>2950</v>
      </c>
      <c r="W187" s="180"/>
      <c r="X187" s="180"/>
      <c r="Y187" s="180"/>
      <c r="Z187" s="180"/>
    </row>
    <row r="188" ht="12.75" customHeight="1">
      <c r="A188" s="180" t="str">
        <f>'Public Relations'!AA10</f>
        <v>Budget</v>
      </c>
      <c r="B188" s="180" t="str">
        <f>'Public Relations'!AB10</f>
        <v>7012-000000</v>
      </c>
      <c r="C188" s="180">
        <f>'Public Relations'!AC10</f>
        <v>601</v>
      </c>
      <c r="D188" s="189" t="str">
        <f>'Public Relations'!AD10</f>
        <v>006</v>
      </c>
      <c r="E188" s="189"/>
      <c r="F188" s="180"/>
      <c r="G188" s="180"/>
      <c r="H188" s="180">
        <f>'Public Relations'!AG10</f>
        <v>110</v>
      </c>
      <c r="I188" s="180" t="str">
        <f>'Public Relations'!AH10</f>
        <v>USD</v>
      </c>
      <c r="J188" s="186">
        <f>'Public Relations'!AI10</f>
        <v>0</v>
      </c>
      <c r="K188" s="186">
        <f>'Public Relations'!AJ10</f>
        <v>0</v>
      </c>
      <c r="L188" s="186">
        <f>'Public Relations'!AK10</f>
        <v>0</v>
      </c>
      <c r="M188" s="186">
        <f>'Public Relations'!AL10</f>
        <v>0</v>
      </c>
      <c r="N188" s="186">
        <f>'Public Relations'!AM10</f>
        <v>0</v>
      </c>
      <c r="O188" s="186">
        <f>'Public Relations'!AN10</f>
        <v>0</v>
      </c>
      <c r="P188" s="186">
        <f>'Public Relations'!AO10</f>
        <v>0</v>
      </c>
      <c r="Q188" s="186">
        <f>'Public Relations'!AP10</f>
        <v>0</v>
      </c>
      <c r="R188" s="186">
        <f>'Public Relations'!AQ10</f>
        <v>0</v>
      </c>
      <c r="S188" s="186">
        <f>'Public Relations'!AR10</f>
        <v>0</v>
      </c>
      <c r="T188" s="186">
        <f>'Public Relations'!AS10</f>
        <v>0</v>
      </c>
      <c r="U188" s="186">
        <f>'Public Relations'!AT10</f>
        <v>0</v>
      </c>
      <c r="V188" s="186">
        <f t="shared" si="1"/>
        <v>0</v>
      </c>
      <c r="W188" s="180"/>
      <c r="X188" s="180"/>
      <c r="Y188" s="180"/>
      <c r="Z188" s="180"/>
    </row>
    <row r="189" ht="12.75" customHeight="1">
      <c r="A189" s="180" t="str">
        <f>'Public Relations'!AA11</f>
        <v>Budget</v>
      </c>
      <c r="B189" s="180" t="str">
        <f>'Public Relations'!AB11</f>
        <v>7014-000000</v>
      </c>
      <c r="C189" s="180">
        <f>'Public Relations'!AC11</f>
        <v>601</v>
      </c>
      <c r="D189" s="189" t="str">
        <f>'Public Relations'!AD11</f>
        <v>006</v>
      </c>
      <c r="E189" s="189"/>
      <c r="F189" s="180"/>
      <c r="G189" s="180"/>
      <c r="H189" s="180">
        <f>'Public Relations'!AG11</f>
        <v>110</v>
      </c>
      <c r="I189" s="180" t="str">
        <f>'Public Relations'!AH11</f>
        <v>USD</v>
      </c>
      <c r="J189" s="186">
        <f>'Public Relations'!AI11</f>
        <v>0</v>
      </c>
      <c r="K189" s="186">
        <f>'Public Relations'!AJ11</f>
        <v>0</v>
      </c>
      <c r="L189" s="186">
        <f>'Public Relations'!AK11</f>
        <v>0</v>
      </c>
      <c r="M189" s="186">
        <f>'Public Relations'!AL11</f>
        <v>0</v>
      </c>
      <c r="N189" s="186">
        <f>'Public Relations'!AM11</f>
        <v>0</v>
      </c>
      <c r="O189" s="186">
        <f>'Public Relations'!AN11</f>
        <v>0</v>
      </c>
      <c r="P189" s="186">
        <f>'Public Relations'!AO11</f>
        <v>0</v>
      </c>
      <c r="Q189" s="186">
        <f>'Public Relations'!AP11</f>
        <v>0</v>
      </c>
      <c r="R189" s="186">
        <f>'Public Relations'!AQ11</f>
        <v>0</v>
      </c>
      <c r="S189" s="186">
        <f>'Public Relations'!AR11</f>
        <v>0</v>
      </c>
      <c r="T189" s="186">
        <f>'Public Relations'!AS11</f>
        <v>0</v>
      </c>
      <c r="U189" s="186">
        <f>'Public Relations'!AT11</f>
        <v>0</v>
      </c>
      <c r="V189" s="186">
        <f t="shared" si="1"/>
        <v>0</v>
      </c>
      <c r="W189" s="180"/>
      <c r="X189" s="180"/>
      <c r="Y189" s="180"/>
      <c r="Z189" s="180"/>
    </row>
    <row r="190" ht="12.75" customHeight="1">
      <c r="A190" s="180" t="str">
        <f>'Public Relations'!AA12</f>
        <v>Budget</v>
      </c>
      <c r="B190" s="180" t="str">
        <f>'Public Relations'!AB12</f>
        <v>7020-000000</v>
      </c>
      <c r="C190" s="180">
        <f>'Public Relations'!AC12</f>
        <v>601</v>
      </c>
      <c r="D190" s="189" t="str">
        <f>'Public Relations'!AD12</f>
        <v>006</v>
      </c>
      <c r="E190" s="189"/>
      <c r="F190" s="180"/>
      <c r="G190" s="180"/>
      <c r="H190" s="180">
        <f>'Public Relations'!AG12</f>
        <v>110</v>
      </c>
      <c r="I190" s="180" t="str">
        <f>'Public Relations'!AH12</f>
        <v>USD</v>
      </c>
      <c r="J190" s="186">
        <f>'Public Relations'!AI12</f>
        <v>0</v>
      </c>
      <c r="K190" s="186">
        <f>'Public Relations'!AJ12</f>
        <v>0</v>
      </c>
      <c r="L190" s="186">
        <f>'Public Relations'!AK12</f>
        <v>0</v>
      </c>
      <c r="M190" s="186">
        <f>'Public Relations'!AL12</f>
        <v>0</v>
      </c>
      <c r="N190" s="186">
        <f>'Public Relations'!AM12</f>
        <v>0</v>
      </c>
      <c r="O190" s="186">
        <f>'Public Relations'!AN12</f>
        <v>0</v>
      </c>
      <c r="P190" s="186">
        <f>'Public Relations'!AO12</f>
        <v>0</v>
      </c>
      <c r="Q190" s="186">
        <f>'Public Relations'!AP12</f>
        <v>0</v>
      </c>
      <c r="R190" s="186">
        <f>'Public Relations'!AQ12</f>
        <v>0</v>
      </c>
      <c r="S190" s="186">
        <f>'Public Relations'!AR12</f>
        <v>0</v>
      </c>
      <c r="T190" s="186">
        <f>'Public Relations'!AS12</f>
        <v>0</v>
      </c>
      <c r="U190" s="186">
        <f>'Public Relations'!AT12</f>
        <v>0</v>
      </c>
      <c r="V190" s="186">
        <f t="shared" si="1"/>
        <v>0</v>
      </c>
      <c r="W190" s="180"/>
      <c r="X190" s="180"/>
      <c r="Y190" s="180"/>
      <c r="Z190" s="180"/>
    </row>
    <row r="191" ht="12.75" customHeight="1">
      <c r="A191" s="180" t="str">
        <f>'Public Relations'!AA13</f>
        <v>Budget</v>
      </c>
      <c r="B191" s="180" t="str">
        <f>'Public Relations'!AB13</f>
        <v>7024-000000</v>
      </c>
      <c r="C191" s="180">
        <f>'Public Relations'!AC13</f>
        <v>601</v>
      </c>
      <c r="D191" s="189" t="str">
        <f>'Public Relations'!AD13</f>
        <v>006</v>
      </c>
      <c r="E191" s="189"/>
      <c r="F191" s="180"/>
      <c r="G191" s="180"/>
      <c r="H191" s="180">
        <f>'Public Relations'!AG13</f>
        <v>110</v>
      </c>
      <c r="I191" s="180" t="str">
        <f>'Public Relations'!AH13</f>
        <v>USD</v>
      </c>
      <c r="J191" s="186">
        <f>'Public Relations'!AI13</f>
        <v>0</v>
      </c>
      <c r="K191" s="186">
        <f>'Public Relations'!AJ13</f>
        <v>0</v>
      </c>
      <c r="L191" s="186">
        <f>'Public Relations'!AK13</f>
        <v>0</v>
      </c>
      <c r="M191" s="186">
        <f>'Public Relations'!AL13</f>
        <v>0</v>
      </c>
      <c r="N191" s="186">
        <f>'Public Relations'!AM13</f>
        <v>0</v>
      </c>
      <c r="O191" s="186">
        <f>'Public Relations'!AN13</f>
        <v>0</v>
      </c>
      <c r="P191" s="186">
        <f>'Public Relations'!AO13</f>
        <v>0</v>
      </c>
      <c r="Q191" s="186">
        <f>'Public Relations'!AP13</f>
        <v>0</v>
      </c>
      <c r="R191" s="186">
        <f>'Public Relations'!AQ13</f>
        <v>0</v>
      </c>
      <c r="S191" s="186">
        <f>'Public Relations'!AR13</f>
        <v>0</v>
      </c>
      <c r="T191" s="186">
        <f>'Public Relations'!AS13</f>
        <v>0</v>
      </c>
      <c r="U191" s="186">
        <f>'Public Relations'!AT13</f>
        <v>0</v>
      </c>
      <c r="V191" s="186">
        <f t="shared" si="1"/>
        <v>0</v>
      </c>
      <c r="W191" s="180"/>
      <c r="X191" s="180"/>
      <c r="Y191" s="180"/>
      <c r="Z191" s="180"/>
    </row>
    <row r="192" ht="12.75" customHeight="1">
      <c r="A192" s="180" t="str">
        <f>'Public Relations'!AA14</f>
        <v>Budget</v>
      </c>
      <c r="B192" s="180" t="str">
        <f>'Public Relations'!AB14</f>
        <v>7026-000000</v>
      </c>
      <c r="C192" s="180">
        <f>'Public Relations'!AC14</f>
        <v>601</v>
      </c>
      <c r="D192" s="189" t="str">
        <f>'Public Relations'!AD14</f>
        <v>006</v>
      </c>
      <c r="E192" s="189"/>
      <c r="F192" s="180"/>
      <c r="G192" s="180"/>
      <c r="H192" s="180">
        <f>'Public Relations'!AG14</f>
        <v>110</v>
      </c>
      <c r="I192" s="180" t="str">
        <f>'Public Relations'!AH14</f>
        <v>USD</v>
      </c>
      <c r="J192" s="186">
        <f>'Public Relations'!AI14</f>
        <v>0</v>
      </c>
      <c r="K192" s="186">
        <f>'Public Relations'!AJ14</f>
        <v>0</v>
      </c>
      <c r="L192" s="186">
        <f>'Public Relations'!AK14</f>
        <v>0</v>
      </c>
      <c r="M192" s="186">
        <f>'Public Relations'!AL14</f>
        <v>0</v>
      </c>
      <c r="N192" s="186">
        <f>'Public Relations'!AM14</f>
        <v>0</v>
      </c>
      <c r="O192" s="186">
        <f>'Public Relations'!AN14</f>
        <v>0</v>
      </c>
      <c r="P192" s="186">
        <f>'Public Relations'!AO14</f>
        <v>0</v>
      </c>
      <c r="Q192" s="186">
        <f>'Public Relations'!AP14</f>
        <v>0</v>
      </c>
      <c r="R192" s="186">
        <f>'Public Relations'!AQ14</f>
        <v>0</v>
      </c>
      <c r="S192" s="186">
        <f>'Public Relations'!AR14</f>
        <v>0</v>
      </c>
      <c r="T192" s="186">
        <f>'Public Relations'!AS14</f>
        <v>0</v>
      </c>
      <c r="U192" s="186">
        <f>'Public Relations'!AT14</f>
        <v>0</v>
      </c>
      <c r="V192" s="186">
        <f t="shared" si="1"/>
        <v>0</v>
      </c>
      <c r="W192" s="180"/>
      <c r="X192" s="180"/>
      <c r="Y192" s="180"/>
      <c r="Z192" s="180"/>
    </row>
    <row r="193" ht="12.75" customHeight="1">
      <c r="A193" s="180" t="str">
        <f>'Public Relations'!AA15</f>
        <v>Budget</v>
      </c>
      <c r="B193" s="180" t="str">
        <f>'Public Relations'!AB15</f>
        <v>7028-000000</v>
      </c>
      <c r="C193" s="180">
        <f>'Public Relations'!AC15</f>
        <v>601</v>
      </c>
      <c r="D193" s="189" t="str">
        <f>'Public Relations'!AD15</f>
        <v>006</v>
      </c>
      <c r="E193" s="189"/>
      <c r="F193" s="180"/>
      <c r="G193" s="180"/>
      <c r="H193" s="180">
        <f>'Public Relations'!AG15</f>
        <v>110</v>
      </c>
      <c r="I193" s="180" t="str">
        <f>'Public Relations'!AH15</f>
        <v>USD</v>
      </c>
      <c r="J193" s="186">
        <f>'Public Relations'!AI15</f>
        <v>0</v>
      </c>
      <c r="K193" s="186">
        <f>'Public Relations'!AJ15</f>
        <v>0</v>
      </c>
      <c r="L193" s="186">
        <f>'Public Relations'!AK15</f>
        <v>0</v>
      </c>
      <c r="M193" s="186">
        <f>'Public Relations'!AL15</f>
        <v>0</v>
      </c>
      <c r="N193" s="186">
        <f>'Public Relations'!AM15</f>
        <v>0</v>
      </c>
      <c r="O193" s="186">
        <f>'Public Relations'!AN15</f>
        <v>0</v>
      </c>
      <c r="P193" s="186">
        <f>'Public Relations'!AO15</f>
        <v>0</v>
      </c>
      <c r="Q193" s="186">
        <f>'Public Relations'!AP15</f>
        <v>0</v>
      </c>
      <c r="R193" s="186">
        <f>'Public Relations'!AQ15</f>
        <v>0</v>
      </c>
      <c r="S193" s="186">
        <f>'Public Relations'!AR15</f>
        <v>0</v>
      </c>
      <c r="T193" s="186">
        <f>'Public Relations'!AS15</f>
        <v>0</v>
      </c>
      <c r="U193" s="186">
        <f>'Public Relations'!AT15</f>
        <v>0</v>
      </c>
      <c r="V193" s="186">
        <f t="shared" si="1"/>
        <v>0</v>
      </c>
      <c r="W193" s="180"/>
      <c r="X193" s="180"/>
      <c r="Y193" s="180"/>
      <c r="Z193" s="180"/>
    </row>
    <row r="194" ht="12.75" customHeight="1">
      <c r="A194" s="180" t="str">
        <f>'Public Relations'!AA16</f>
        <v>Budget</v>
      </c>
      <c r="B194" s="180" t="str">
        <f>'Public Relations'!AB16</f>
        <v>7042-000000</v>
      </c>
      <c r="C194" s="180">
        <f>'Public Relations'!AC16</f>
        <v>601</v>
      </c>
      <c r="D194" s="189" t="str">
        <f>'Public Relations'!AD16</f>
        <v>006</v>
      </c>
      <c r="E194" s="189"/>
      <c r="F194" s="180"/>
      <c r="G194" s="180"/>
      <c r="H194" s="180">
        <f>'Public Relations'!AG16</f>
        <v>110</v>
      </c>
      <c r="I194" s="180" t="str">
        <f>'Public Relations'!AH16</f>
        <v>USD</v>
      </c>
      <c r="J194" s="186">
        <f>'Public Relations'!AI16</f>
        <v>0</v>
      </c>
      <c r="K194" s="186">
        <f>'Public Relations'!AJ16</f>
        <v>0</v>
      </c>
      <c r="L194" s="186">
        <f>'Public Relations'!AK16</f>
        <v>0</v>
      </c>
      <c r="M194" s="186">
        <f>'Public Relations'!AL16</f>
        <v>400</v>
      </c>
      <c r="N194" s="186">
        <f>'Public Relations'!AM16</f>
        <v>0</v>
      </c>
      <c r="O194" s="186">
        <f>'Public Relations'!AN16</f>
        <v>0</v>
      </c>
      <c r="P194" s="186">
        <f>'Public Relations'!AO16</f>
        <v>400</v>
      </c>
      <c r="Q194" s="186">
        <f>'Public Relations'!AP16</f>
        <v>400</v>
      </c>
      <c r="R194" s="186">
        <f>'Public Relations'!AQ16</f>
        <v>0</v>
      </c>
      <c r="S194" s="186">
        <f>'Public Relations'!AR16</f>
        <v>0</v>
      </c>
      <c r="T194" s="186">
        <f>'Public Relations'!AS16</f>
        <v>0</v>
      </c>
      <c r="U194" s="186">
        <f>'Public Relations'!AT16</f>
        <v>0</v>
      </c>
      <c r="V194" s="186">
        <f t="shared" si="1"/>
        <v>1200</v>
      </c>
      <c r="W194" s="180"/>
      <c r="X194" s="180"/>
      <c r="Y194" s="180"/>
      <c r="Z194" s="180"/>
    </row>
    <row r="195" ht="12.75" customHeight="1">
      <c r="A195" s="180" t="str">
        <f>'Public Relations'!AA17</f>
        <v>Budget</v>
      </c>
      <c r="B195" s="180" t="str">
        <f>'Public Relations'!AB17</f>
        <v>7044-000000</v>
      </c>
      <c r="C195" s="180">
        <f>'Public Relations'!AC17</f>
        <v>601</v>
      </c>
      <c r="D195" s="189" t="str">
        <f>'Public Relations'!AD17</f>
        <v>006</v>
      </c>
      <c r="E195" s="189"/>
      <c r="F195" s="180"/>
      <c r="G195" s="180"/>
      <c r="H195" s="180">
        <f>'Public Relations'!AG17</f>
        <v>110</v>
      </c>
      <c r="I195" s="180" t="str">
        <f>'Public Relations'!AH17</f>
        <v>USD</v>
      </c>
      <c r="J195" s="186">
        <f>'Public Relations'!AI17</f>
        <v>0</v>
      </c>
      <c r="K195" s="186">
        <f>'Public Relations'!AJ17</f>
        <v>0</v>
      </c>
      <c r="L195" s="186">
        <f>'Public Relations'!AK17</f>
        <v>0</v>
      </c>
      <c r="M195" s="186">
        <f>'Public Relations'!AL17</f>
        <v>0</v>
      </c>
      <c r="N195" s="186">
        <f>'Public Relations'!AM17</f>
        <v>0</v>
      </c>
      <c r="O195" s="186">
        <f>'Public Relations'!AN17</f>
        <v>0</v>
      </c>
      <c r="P195" s="186">
        <f>'Public Relations'!AO17</f>
        <v>0</v>
      </c>
      <c r="Q195" s="186">
        <f>'Public Relations'!AP17</f>
        <v>0</v>
      </c>
      <c r="R195" s="186">
        <f>'Public Relations'!AQ17</f>
        <v>0</v>
      </c>
      <c r="S195" s="186">
        <f>'Public Relations'!AR17</f>
        <v>0</v>
      </c>
      <c r="T195" s="186">
        <f>'Public Relations'!AS17</f>
        <v>0</v>
      </c>
      <c r="U195" s="186">
        <f>'Public Relations'!AT17</f>
        <v>0</v>
      </c>
      <c r="V195" s="186">
        <f t="shared" si="1"/>
        <v>0</v>
      </c>
      <c r="W195" s="180"/>
      <c r="X195" s="180"/>
      <c r="Y195" s="180"/>
      <c r="Z195" s="180"/>
    </row>
    <row r="196" ht="12.75" customHeight="1">
      <c r="A196" s="180" t="str">
        <f>'Public Relations'!AA18</f>
        <v>Budget</v>
      </c>
      <c r="B196" s="180" t="str">
        <f>'Public Relations'!AB18</f>
        <v>7086-000000</v>
      </c>
      <c r="C196" s="180">
        <f>'Public Relations'!AC18</f>
        <v>601</v>
      </c>
      <c r="D196" s="189" t="str">
        <f>'Public Relations'!AD18</f>
        <v>006</v>
      </c>
      <c r="E196" s="189"/>
      <c r="F196" s="180"/>
      <c r="G196" s="180"/>
      <c r="H196" s="180">
        <f>'Public Relations'!AG18</f>
        <v>110</v>
      </c>
      <c r="I196" s="180" t="str">
        <f>'Public Relations'!AH18</f>
        <v>USD</v>
      </c>
      <c r="J196" s="186">
        <f>'Public Relations'!AI18</f>
        <v>0</v>
      </c>
      <c r="K196" s="186">
        <f>'Public Relations'!AJ18</f>
        <v>0</v>
      </c>
      <c r="L196" s="186">
        <f>'Public Relations'!AK18</f>
        <v>0</v>
      </c>
      <c r="M196" s="186">
        <f>'Public Relations'!AL18</f>
        <v>0</v>
      </c>
      <c r="N196" s="186">
        <f>'Public Relations'!AM18</f>
        <v>0</v>
      </c>
      <c r="O196" s="186">
        <f>'Public Relations'!AN18</f>
        <v>0</v>
      </c>
      <c r="P196" s="186">
        <f>'Public Relations'!AO18</f>
        <v>0</v>
      </c>
      <c r="Q196" s="186">
        <f>'Public Relations'!AP18</f>
        <v>0</v>
      </c>
      <c r="R196" s="186">
        <f>'Public Relations'!AQ18</f>
        <v>0</v>
      </c>
      <c r="S196" s="186">
        <f>'Public Relations'!AR18</f>
        <v>0</v>
      </c>
      <c r="T196" s="186">
        <f>'Public Relations'!AS18</f>
        <v>0</v>
      </c>
      <c r="U196" s="186">
        <f>'Public Relations'!AT18</f>
        <v>0</v>
      </c>
      <c r="V196" s="186">
        <f t="shared" si="1"/>
        <v>0</v>
      </c>
      <c r="W196" s="180"/>
      <c r="X196" s="180"/>
      <c r="Y196" s="180"/>
      <c r="Z196" s="180"/>
    </row>
    <row r="197" ht="12.75" customHeight="1">
      <c r="A197" s="180" t="str">
        <f>'Public Relations'!AA19</f>
        <v>Budget</v>
      </c>
      <c r="B197" s="180" t="str">
        <f>'Public Relations'!AB19</f>
        <v/>
      </c>
      <c r="C197" s="180">
        <f>'Public Relations'!AC19</f>
        <v>601</v>
      </c>
      <c r="D197" s="189" t="str">
        <f>'Public Relations'!AD19</f>
        <v>006</v>
      </c>
      <c r="E197" s="189"/>
      <c r="F197" s="180"/>
      <c r="G197" s="180"/>
      <c r="H197" s="180">
        <f>'Public Relations'!AG19</f>
        <v>110</v>
      </c>
      <c r="I197" s="180" t="str">
        <f>'Public Relations'!AH19</f>
        <v>USD</v>
      </c>
      <c r="J197" s="186">
        <f>'Public Relations'!AI19</f>
        <v>0</v>
      </c>
      <c r="K197" s="186">
        <f>'Public Relations'!AJ19</f>
        <v>0</v>
      </c>
      <c r="L197" s="186">
        <f>'Public Relations'!AK19</f>
        <v>0</v>
      </c>
      <c r="M197" s="186">
        <f>'Public Relations'!AL19</f>
        <v>0</v>
      </c>
      <c r="N197" s="186">
        <f>'Public Relations'!AM19</f>
        <v>0</v>
      </c>
      <c r="O197" s="186">
        <f>'Public Relations'!AN19</f>
        <v>0</v>
      </c>
      <c r="P197" s="186">
        <f>'Public Relations'!AO19</f>
        <v>0</v>
      </c>
      <c r="Q197" s="186">
        <f>'Public Relations'!AP19</f>
        <v>0</v>
      </c>
      <c r="R197" s="186">
        <f>'Public Relations'!AQ19</f>
        <v>0</v>
      </c>
      <c r="S197" s="186">
        <f>'Public Relations'!AR19</f>
        <v>0</v>
      </c>
      <c r="T197" s="186">
        <f>'Public Relations'!AS19</f>
        <v>0</v>
      </c>
      <c r="U197" s="186">
        <f>'Public Relations'!AT19</f>
        <v>0</v>
      </c>
      <c r="V197" s="186">
        <f t="shared" si="1"/>
        <v>0</v>
      </c>
      <c r="W197" s="180"/>
      <c r="X197" s="180"/>
      <c r="Y197" s="180"/>
      <c r="Z197" s="180"/>
    </row>
    <row r="198" ht="12.75" customHeight="1">
      <c r="A198" s="180" t="str">
        <f>'Public Relations'!AA20</f>
        <v>Budget</v>
      </c>
      <c r="B198" s="180" t="str">
        <f>'Public Relations'!AB20</f>
        <v/>
      </c>
      <c r="C198" s="180">
        <f>'Public Relations'!AC20</f>
        <v>601</v>
      </c>
      <c r="D198" s="189" t="str">
        <f>'Public Relations'!AD20</f>
        <v>006</v>
      </c>
      <c r="E198" s="189"/>
      <c r="F198" s="180"/>
      <c r="G198" s="180"/>
      <c r="H198" s="180">
        <f>'Public Relations'!AG20</f>
        <v>110</v>
      </c>
      <c r="I198" s="180" t="str">
        <f>'Public Relations'!AH20</f>
        <v>USD</v>
      </c>
      <c r="J198" s="186">
        <f>'Public Relations'!AI20</f>
        <v>0</v>
      </c>
      <c r="K198" s="186">
        <f>'Public Relations'!AJ20</f>
        <v>0</v>
      </c>
      <c r="L198" s="186">
        <f>'Public Relations'!AK20</f>
        <v>0</v>
      </c>
      <c r="M198" s="186">
        <f>'Public Relations'!AL20</f>
        <v>0</v>
      </c>
      <c r="N198" s="186">
        <f>'Public Relations'!AM20</f>
        <v>0</v>
      </c>
      <c r="O198" s="186">
        <f>'Public Relations'!AN20</f>
        <v>0</v>
      </c>
      <c r="P198" s="186">
        <f>'Public Relations'!AO20</f>
        <v>0</v>
      </c>
      <c r="Q198" s="186">
        <f>'Public Relations'!AP20</f>
        <v>0</v>
      </c>
      <c r="R198" s="186">
        <f>'Public Relations'!AQ20</f>
        <v>0</v>
      </c>
      <c r="S198" s="186">
        <f>'Public Relations'!AR20</f>
        <v>0</v>
      </c>
      <c r="T198" s="186">
        <f>'Public Relations'!AS20</f>
        <v>0</v>
      </c>
      <c r="U198" s="186">
        <f>'Public Relations'!AT20</f>
        <v>0</v>
      </c>
      <c r="V198" s="186">
        <f t="shared" si="1"/>
        <v>0</v>
      </c>
      <c r="W198" s="180"/>
      <c r="X198" s="180"/>
      <c r="Y198" s="180"/>
      <c r="Z198" s="180"/>
    </row>
    <row r="199" ht="12.75" customHeight="1">
      <c r="A199" s="180" t="str">
        <f>'Public Relations'!AA21</f>
        <v>Budget</v>
      </c>
      <c r="B199" s="180" t="str">
        <f>'Public Relations'!AB21</f>
        <v/>
      </c>
      <c r="C199" s="180">
        <f>'Public Relations'!AC21</f>
        <v>601</v>
      </c>
      <c r="D199" s="189" t="str">
        <f>'Public Relations'!AD21</f>
        <v>006</v>
      </c>
      <c r="E199" s="189"/>
      <c r="F199" s="180"/>
      <c r="G199" s="180"/>
      <c r="H199" s="180">
        <f>'Public Relations'!AG21</f>
        <v>110</v>
      </c>
      <c r="I199" s="180" t="str">
        <f>'Public Relations'!AH21</f>
        <v>USD</v>
      </c>
      <c r="J199" s="186">
        <f>'Public Relations'!AI21</f>
        <v>0</v>
      </c>
      <c r="K199" s="186">
        <f>'Public Relations'!AJ21</f>
        <v>0</v>
      </c>
      <c r="L199" s="186">
        <f>'Public Relations'!AK21</f>
        <v>0</v>
      </c>
      <c r="M199" s="186">
        <f>'Public Relations'!AL21</f>
        <v>0</v>
      </c>
      <c r="N199" s="186">
        <f>'Public Relations'!AM21</f>
        <v>0</v>
      </c>
      <c r="O199" s="186">
        <f>'Public Relations'!AN21</f>
        <v>0</v>
      </c>
      <c r="P199" s="186">
        <f>'Public Relations'!AO21</f>
        <v>0</v>
      </c>
      <c r="Q199" s="186">
        <f>'Public Relations'!AP21</f>
        <v>0</v>
      </c>
      <c r="R199" s="186">
        <f>'Public Relations'!AQ21</f>
        <v>0</v>
      </c>
      <c r="S199" s="186">
        <f>'Public Relations'!AR21</f>
        <v>0</v>
      </c>
      <c r="T199" s="186">
        <f>'Public Relations'!AS21</f>
        <v>0</v>
      </c>
      <c r="U199" s="186">
        <f>'Public Relations'!AT21</f>
        <v>0</v>
      </c>
      <c r="V199" s="186">
        <f t="shared" si="1"/>
        <v>0</v>
      </c>
      <c r="W199" s="180"/>
      <c r="X199" s="180"/>
      <c r="Y199" s="180"/>
      <c r="Z199" s="180"/>
    </row>
    <row r="200" ht="12.75" customHeight="1">
      <c r="A200" s="180" t="str">
        <f>'Public Relations'!AA22</f>
        <v>Budget</v>
      </c>
      <c r="B200" s="180" t="str">
        <f>'Public Relations'!AB22</f>
        <v/>
      </c>
      <c r="C200" s="180">
        <f>'Public Relations'!AC22</f>
        <v>601</v>
      </c>
      <c r="D200" s="189" t="str">
        <f>'Public Relations'!AD22</f>
        <v>006</v>
      </c>
      <c r="E200" s="189"/>
      <c r="F200" s="180"/>
      <c r="G200" s="180"/>
      <c r="H200" s="180">
        <f>'Public Relations'!AG22</f>
        <v>110</v>
      </c>
      <c r="I200" s="180" t="str">
        <f>'Public Relations'!AH22</f>
        <v>USD</v>
      </c>
      <c r="J200" s="186">
        <f>'Public Relations'!AI22</f>
        <v>0</v>
      </c>
      <c r="K200" s="186">
        <f>'Public Relations'!AJ22</f>
        <v>0</v>
      </c>
      <c r="L200" s="186">
        <f>'Public Relations'!AK22</f>
        <v>0</v>
      </c>
      <c r="M200" s="186">
        <f>'Public Relations'!AL22</f>
        <v>0</v>
      </c>
      <c r="N200" s="186">
        <f>'Public Relations'!AM22</f>
        <v>0</v>
      </c>
      <c r="O200" s="186">
        <f>'Public Relations'!AN22</f>
        <v>0</v>
      </c>
      <c r="P200" s="186">
        <f>'Public Relations'!AO22</f>
        <v>0</v>
      </c>
      <c r="Q200" s="186">
        <f>'Public Relations'!AP22</f>
        <v>0</v>
      </c>
      <c r="R200" s="186">
        <f>'Public Relations'!AQ22</f>
        <v>0</v>
      </c>
      <c r="S200" s="186">
        <f>'Public Relations'!AR22</f>
        <v>0</v>
      </c>
      <c r="T200" s="186">
        <f>'Public Relations'!AS22</f>
        <v>0</v>
      </c>
      <c r="U200" s="186">
        <f>'Public Relations'!AT22</f>
        <v>0</v>
      </c>
      <c r="V200" s="186">
        <f t="shared" si="1"/>
        <v>0</v>
      </c>
      <c r="W200" s="180"/>
      <c r="X200" s="180"/>
      <c r="Y200" s="180"/>
      <c r="Z200" s="180"/>
    </row>
    <row r="201" ht="12.75" customHeight="1">
      <c r="A201" s="180" t="str">
        <f>'Public Relations'!AA23</f>
        <v>Budget</v>
      </c>
      <c r="B201" s="180" t="str">
        <f>'Public Relations'!AB23</f>
        <v/>
      </c>
      <c r="C201" s="180">
        <f>'Public Relations'!AC23</f>
        <v>601</v>
      </c>
      <c r="D201" s="189" t="str">
        <f>'Public Relations'!AD23</f>
        <v>006</v>
      </c>
      <c r="E201" s="189"/>
      <c r="F201" s="180"/>
      <c r="G201" s="180"/>
      <c r="H201" s="180">
        <f>'Public Relations'!AG23</f>
        <v>110</v>
      </c>
      <c r="I201" s="180" t="str">
        <f>'Public Relations'!AH23</f>
        <v>USD</v>
      </c>
      <c r="J201" s="186">
        <f>'Public Relations'!AI23</f>
        <v>0</v>
      </c>
      <c r="K201" s="186">
        <f>'Public Relations'!AJ23</f>
        <v>0</v>
      </c>
      <c r="L201" s="186">
        <f>'Public Relations'!AK23</f>
        <v>0</v>
      </c>
      <c r="M201" s="186">
        <f>'Public Relations'!AL23</f>
        <v>0</v>
      </c>
      <c r="N201" s="186">
        <f>'Public Relations'!AM23</f>
        <v>0</v>
      </c>
      <c r="O201" s="186">
        <f>'Public Relations'!AN23</f>
        <v>0</v>
      </c>
      <c r="P201" s="186">
        <f>'Public Relations'!AO23</f>
        <v>0</v>
      </c>
      <c r="Q201" s="186">
        <f>'Public Relations'!AP23</f>
        <v>0</v>
      </c>
      <c r="R201" s="186">
        <f>'Public Relations'!AQ23</f>
        <v>0</v>
      </c>
      <c r="S201" s="186">
        <f>'Public Relations'!AR23</f>
        <v>0</v>
      </c>
      <c r="T201" s="186">
        <f>'Public Relations'!AS23</f>
        <v>0</v>
      </c>
      <c r="U201" s="186">
        <f>'Public Relations'!AT23</f>
        <v>0</v>
      </c>
      <c r="V201" s="186">
        <f t="shared" si="1"/>
        <v>0</v>
      </c>
      <c r="W201" s="180"/>
      <c r="X201" s="180"/>
      <c r="Y201" s="180"/>
      <c r="Z201" s="180"/>
    </row>
    <row r="202" ht="12.75" customHeight="1">
      <c r="A202" s="180" t="str">
        <f>'Public Relations'!AA24</f>
        <v>Budget</v>
      </c>
      <c r="B202" s="180" t="str">
        <f>'Public Relations'!AB24</f>
        <v/>
      </c>
      <c r="C202" s="180">
        <f>'Public Relations'!AC24</f>
        <v>601</v>
      </c>
      <c r="D202" s="189" t="str">
        <f>'Public Relations'!AD24</f>
        <v>006</v>
      </c>
      <c r="E202" s="189"/>
      <c r="F202" s="180"/>
      <c r="G202" s="180"/>
      <c r="H202" s="180">
        <f>'Public Relations'!AG24</f>
        <v>110</v>
      </c>
      <c r="I202" s="180" t="str">
        <f>'Public Relations'!AH24</f>
        <v>USD</v>
      </c>
      <c r="J202" s="186">
        <f>'Public Relations'!AI24</f>
        <v>0</v>
      </c>
      <c r="K202" s="186">
        <f>'Public Relations'!AJ24</f>
        <v>0</v>
      </c>
      <c r="L202" s="186">
        <f>'Public Relations'!AK24</f>
        <v>0</v>
      </c>
      <c r="M202" s="186">
        <f>'Public Relations'!AL24</f>
        <v>0</v>
      </c>
      <c r="N202" s="186">
        <f>'Public Relations'!AM24</f>
        <v>0</v>
      </c>
      <c r="O202" s="186">
        <f>'Public Relations'!AN24</f>
        <v>0</v>
      </c>
      <c r="P202" s="186">
        <f>'Public Relations'!AO24</f>
        <v>0</v>
      </c>
      <c r="Q202" s="186">
        <f>'Public Relations'!AP24</f>
        <v>0</v>
      </c>
      <c r="R202" s="186">
        <f>'Public Relations'!AQ24</f>
        <v>0</v>
      </c>
      <c r="S202" s="186">
        <f>'Public Relations'!AR24</f>
        <v>0</v>
      </c>
      <c r="T202" s="186">
        <f>'Public Relations'!AS24</f>
        <v>0</v>
      </c>
      <c r="U202" s="186">
        <f>'Public Relations'!AT24</f>
        <v>0</v>
      </c>
      <c r="V202" s="186">
        <f t="shared" si="1"/>
        <v>0</v>
      </c>
      <c r="W202" s="180"/>
      <c r="X202" s="180"/>
      <c r="Y202" s="180"/>
      <c r="Z202" s="180"/>
    </row>
    <row r="203" ht="12.75" customHeight="1">
      <c r="A203" s="180" t="str">
        <f>'Public Relations'!AA25</f>
        <v>Budget</v>
      </c>
      <c r="B203" s="180" t="str">
        <f>'Public Relations'!AB25</f>
        <v/>
      </c>
      <c r="C203" s="180">
        <f>'Public Relations'!AC25</f>
        <v>601</v>
      </c>
      <c r="D203" s="189" t="str">
        <f>'Public Relations'!AD25</f>
        <v>006</v>
      </c>
      <c r="E203" s="189"/>
      <c r="F203" s="180"/>
      <c r="G203" s="180"/>
      <c r="H203" s="180">
        <f>'Public Relations'!AG25</f>
        <v>110</v>
      </c>
      <c r="I203" s="180" t="str">
        <f>'Public Relations'!AH25</f>
        <v>USD</v>
      </c>
      <c r="J203" s="186">
        <f>'Public Relations'!AI25</f>
        <v>0</v>
      </c>
      <c r="K203" s="186">
        <f>'Public Relations'!AJ25</f>
        <v>0</v>
      </c>
      <c r="L203" s="186">
        <f>'Public Relations'!AK25</f>
        <v>0</v>
      </c>
      <c r="M203" s="186">
        <f>'Public Relations'!AL25</f>
        <v>0</v>
      </c>
      <c r="N203" s="186">
        <f>'Public Relations'!AM25</f>
        <v>0</v>
      </c>
      <c r="O203" s="186">
        <f>'Public Relations'!AN25</f>
        <v>0</v>
      </c>
      <c r="P203" s="186">
        <f>'Public Relations'!AO25</f>
        <v>0</v>
      </c>
      <c r="Q203" s="186">
        <f>'Public Relations'!AP25</f>
        <v>0</v>
      </c>
      <c r="R203" s="186">
        <f>'Public Relations'!AQ25</f>
        <v>0</v>
      </c>
      <c r="S203" s="186">
        <f>'Public Relations'!AR25</f>
        <v>0</v>
      </c>
      <c r="T203" s="186">
        <f>'Public Relations'!AS25</f>
        <v>0</v>
      </c>
      <c r="U203" s="186">
        <f>'Public Relations'!AT25</f>
        <v>0</v>
      </c>
      <c r="V203" s="186">
        <f t="shared" si="1"/>
        <v>0</v>
      </c>
      <c r="W203" s="180"/>
      <c r="X203" s="180"/>
      <c r="Y203" s="180"/>
      <c r="Z203" s="180"/>
    </row>
    <row r="204" ht="12.75" customHeight="1">
      <c r="A204" s="180" t="str">
        <f>'Public Relations'!AA26</f>
        <v>Budget</v>
      </c>
      <c r="B204" s="180" t="str">
        <f>'Public Relations'!AB26</f>
        <v/>
      </c>
      <c r="C204" s="180">
        <f>'Public Relations'!AC26</f>
        <v>601</v>
      </c>
      <c r="D204" s="189" t="str">
        <f>'Public Relations'!AD26</f>
        <v>006</v>
      </c>
      <c r="E204" s="189"/>
      <c r="F204" s="180"/>
      <c r="G204" s="180"/>
      <c r="H204" s="180">
        <f>'Public Relations'!AG26</f>
        <v>110</v>
      </c>
      <c r="I204" s="180" t="str">
        <f>'Public Relations'!AH26</f>
        <v>USD</v>
      </c>
      <c r="J204" s="186">
        <f>'Public Relations'!AI26</f>
        <v>0</v>
      </c>
      <c r="K204" s="186">
        <f>'Public Relations'!AJ26</f>
        <v>0</v>
      </c>
      <c r="L204" s="186">
        <f>'Public Relations'!AK26</f>
        <v>0</v>
      </c>
      <c r="M204" s="186">
        <f>'Public Relations'!AL26</f>
        <v>0</v>
      </c>
      <c r="N204" s="186">
        <f>'Public Relations'!AM26</f>
        <v>0</v>
      </c>
      <c r="O204" s="186">
        <f>'Public Relations'!AN26</f>
        <v>0</v>
      </c>
      <c r="P204" s="186">
        <f>'Public Relations'!AO26</f>
        <v>0</v>
      </c>
      <c r="Q204" s="186">
        <f>'Public Relations'!AP26</f>
        <v>0</v>
      </c>
      <c r="R204" s="186">
        <f>'Public Relations'!AQ26</f>
        <v>0</v>
      </c>
      <c r="S204" s="186">
        <f>'Public Relations'!AR26</f>
        <v>0</v>
      </c>
      <c r="T204" s="186">
        <f>'Public Relations'!AS26</f>
        <v>0</v>
      </c>
      <c r="U204" s="186">
        <f>'Public Relations'!AT26</f>
        <v>0</v>
      </c>
      <c r="V204" s="186">
        <f t="shared" si="1"/>
        <v>0</v>
      </c>
      <c r="W204" s="180"/>
      <c r="X204" s="180"/>
      <c r="Y204" s="180"/>
      <c r="Z204" s="180"/>
    </row>
    <row r="205" ht="12.75" customHeight="1">
      <c r="A205" s="180" t="str">
        <f>'Public Relations'!AA27</f>
        <v>Budget</v>
      </c>
      <c r="B205" s="180" t="str">
        <f>'Public Relations'!AB27</f>
        <v/>
      </c>
      <c r="C205" s="180">
        <f>'Public Relations'!AC27</f>
        <v>601</v>
      </c>
      <c r="D205" s="189" t="str">
        <f>'Public Relations'!AD27</f>
        <v>006</v>
      </c>
      <c r="E205" s="189"/>
      <c r="F205" s="180"/>
      <c r="G205" s="180"/>
      <c r="H205" s="180">
        <f>'Public Relations'!AG27</f>
        <v>110</v>
      </c>
      <c r="I205" s="180" t="str">
        <f>'Public Relations'!AH27</f>
        <v>USD</v>
      </c>
      <c r="J205" s="186">
        <f>'Public Relations'!AI27</f>
        <v>0</v>
      </c>
      <c r="K205" s="186">
        <f>'Public Relations'!AJ27</f>
        <v>0</v>
      </c>
      <c r="L205" s="186">
        <f>'Public Relations'!AK27</f>
        <v>0</v>
      </c>
      <c r="M205" s="186">
        <f>'Public Relations'!AL27</f>
        <v>0</v>
      </c>
      <c r="N205" s="186">
        <f>'Public Relations'!AM27</f>
        <v>0</v>
      </c>
      <c r="O205" s="186">
        <f>'Public Relations'!AN27</f>
        <v>0</v>
      </c>
      <c r="P205" s="186">
        <f>'Public Relations'!AO27</f>
        <v>0</v>
      </c>
      <c r="Q205" s="186">
        <f>'Public Relations'!AP27</f>
        <v>0</v>
      </c>
      <c r="R205" s="186">
        <f>'Public Relations'!AQ27</f>
        <v>0</v>
      </c>
      <c r="S205" s="186">
        <f>'Public Relations'!AR27</f>
        <v>0</v>
      </c>
      <c r="T205" s="186">
        <f>'Public Relations'!AS27</f>
        <v>0</v>
      </c>
      <c r="U205" s="186">
        <f>'Public Relations'!AT27</f>
        <v>0</v>
      </c>
      <c r="V205" s="186">
        <f t="shared" si="1"/>
        <v>0</v>
      </c>
      <c r="W205" s="180"/>
      <c r="X205" s="180"/>
      <c r="Y205" s="180"/>
      <c r="Z205" s="180"/>
    </row>
    <row r="206" ht="12.75" customHeight="1">
      <c r="A206" s="180" t="str">
        <f>'Public Relations'!AA28</f>
        <v>Budget</v>
      </c>
      <c r="B206" s="180" t="str">
        <f>'Public Relations'!AB28</f>
        <v/>
      </c>
      <c r="C206" s="180">
        <f>'Public Relations'!AC28</f>
        <v>601</v>
      </c>
      <c r="D206" s="189" t="str">
        <f>'Public Relations'!AD28</f>
        <v>006</v>
      </c>
      <c r="E206" s="189"/>
      <c r="F206" s="180"/>
      <c r="G206" s="180"/>
      <c r="H206" s="180">
        <f>'Public Relations'!AG28</f>
        <v>110</v>
      </c>
      <c r="I206" s="180" t="str">
        <f>'Public Relations'!AH28</f>
        <v>USD</v>
      </c>
      <c r="J206" s="186">
        <f>'Public Relations'!AI28</f>
        <v>0</v>
      </c>
      <c r="K206" s="186">
        <f>'Public Relations'!AJ28</f>
        <v>0</v>
      </c>
      <c r="L206" s="186">
        <f>'Public Relations'!AK28</f>
        <v>0</v>
      </c>
      <c r="M206" s="186">
        <f>'Public Relations'!AL28</f>
        <v>0</v>
      </c>
      <c r="N206" s="186">
        <f>'Public Relations'!AM28</f>
        <v>0</v>
      </c>
      <c r="O206" s="186">
        <f>'Public Relations'!AN28</f>
        <v>0</v>
      </c>
      <c r="P206" s="186">
        <f>'Public Relations'!AO28</f>
        <v>0</v>
      </c>
      <c r="Q206" s="186">
        <f>'Public Relations'!AP28</f>
        <v>0</v>
      </c>
      <c r="R206" s="186">
        <f>'Public Relations'!AQ28</f>
        <v>0</v>
      </c>
      <c r="S206" s="186">
        <f>'Public Relations'!AR28</f>
        <v>0</v>
      </c>
      <c r="T206" s="186">
        <f>'Public Relations'!AS28</f>
        <v>0</v>
      </c>
      <c r="U206" s="186">
        <f>'Public Relations'!AT28</f>
        <v>0</v>
      </c>
      <c r="V206" s="186">
        <f t="shared" si="1"/>
        <v>0</v>
      </c>
      <c r="W206" s="180"/>
      <c r="X206" s="180"/>
      <c r="Y206" s="180"/>
      <c r="Z206" s="180"/>
    </row>
    <row r="207" ht="12.75" customHeight="1">
      <c r="A207" s="180" t="str">
        <f>'Education and Training'!AA9</f>
        <v>Budget</v>
      </c>
      <c r="B207" s="180" t="str">
        <f>'Education and Training'!AB9</f>
        <v>6025-000000</v>
      </c>
      <c r="C207" s="180">
        <f>'Education and Training'!AC9</f>
        <v>700</v>
      </c>
      <c r="D207" s="189" t="str">
        <f>'Education and Training'!AD9</f>
        <v>006</v>
      </c>
      <c r="E207" s="189" t="str">
        <f>'Education and Training'!AE9</f>
        <v>R100</v>
      </c>
      <c r="F207" s="180"/>
      <c r="G207" s="180"/>
      <c r="H207" s="180">
        <f>'Education and Training'!AG9</f>
        <v>110</v>
      </c>
      <c r="I207" s="180" t="str">
        <f>'Education and Training'!AH9</f>
        <v>#ERROR!</v>
      </c>
      <c r="J207" s="186">
        <f>'Education and Training'!AI9</f>
        <v>0</v>
      </c>
      <c r="K207" s="186">
        <f>'Education and Training'!AJ9</f>
        <v>0</v>
      </c>
      <c r="L207" s="186">
        <f>'Education and Training'!AK9</f>
        <v>0</v>
      </c>
      <c r="M207" s="186">
        <f>'Education and Training'!AL9</f>
        <v>0</v>
      </c>
      <c r="N207" s="186">
        <f>'Education and Training'!AM9</f>
        <v>0</v>
      </c>
      <c r="O207" s="186">
        <f>'Education and Training'!AN9</f>
        <v>0</v>
      </c>
      <c r="P207" s="186">
        <f>'Education and Training'!AO9</f>
        <v>0</v>
      </c>
      <c r="Q207" s="186">
        <f>'Education and Training'!AP9</f>
        <v>0</v>
      </c>
      <c r="R207" s="186">
        <f>'Education and Training'!AQ9</f>
        <v>0</v>
      </c>
      <c r="S207" s="186">
        <f>'Education and Training'!AR9</f>
        <v>0</v>
      </c>
      <c r="T207" s="186">
        <f>'Education and Training'!AS9</f>
        <v>0</v>
      </c>
      <c r="U207" s="186">
        <f>'Education and Training'!AT9</f>
        <v>0</v>
      </c>
      <c r="V207" s="186">
        <f t="shared" si="1"/>
        <v>0</v>
      </c>
      <c r="W207" s="180"/>
      <c r="X207" s="180"/>
      <c r="Y207" s="180"/>
      <c r="Z207" s="180"/>
    </row>
    <row r="208" ht="12.75" customHeight="1">
      <c r="A208" s="180" t="str">
        <f>'Education and Training'!AA10</f>
        <v>Budget</v>
      </c>
      <c r="B208" s="180" t="str">
        <f>'Education and Training'!AB10</f>
        <v>6025-000000</v>
      </c>
      <c r="C208" s="180">
        <f>'Education and Training'!AC10</f>
        <v>700</v>
      </c>
      <c r="D208" s="189" t="str">
        <f>'Education and Training'!AD10</f>
        <v>006</v>
      </c>
      <c r="E208" s="189" t="str">
        <f>'Education and Training'!AE10</f>
        <v>R200</v>
      </c>
      <c r="F208" s="180"/>
      <c r="G208" s="180"/>
      <c r="H208" s="180">
        <f>'Education and Training'!AG10</f>
        <v>110</v>
      </c>
      <c r="I208" s="180" t="str">
        <f>'Education and Training'!AH10</f>
        <v>#ERROR!</v>
      </c>
      <c r="J208" s="186">
        <f>'Education and Training'!AI10</f>
        <v>0</v>
      </c>
      <c r="K208" s="186">
        <f>'Education and Training'!AJ10</f>
        <v>0</v>
      </c>
      <c r="L208" s="186">
        <f>'Education and Training'!AK10</f>
        <v>0</v>
      </c>
      <c r="M208" s="186">
        <f>'Education and Training'!AL10</f>
        <v>0</v>
      </c>
      <c r="N208" s="186">
        <f>'Education and Training'!AM10</f>
        <v>0</v>
      </c>
      <c r="O208" s="186">
        <f>'Education and Training'!AN10</f>
        <v>0</v>
      </c>
      <c r="P208" s="186">
        <f>'Education and Training'!AO10</f>
        <v>0</v>
      </c>
      <c r="Q208" s="186">
        <f>'Education and Training'!AP10</f>
        <v>0</v>
      </c>
      <c r="R208" s="186">
        <f>'Education and Training'!AQ10</f>
        <v>0</v>
      </c>
      <c r="S208" s="186">
        <f>'Education and Training'!AR10</f>
        <v>0</v>
      </c>
      <c r="T208" s="186">
        <f>'Education and Training'!AS10</f>
        <v>0</v>
      </c>
      <c r="U208" s="186">
        <f>'Education and Training'!AT10</f>
        <v>0</v>
      </c>
      <c r="V208" s="186">
        <f t="shared" si="1"/>
        <v>0</v>
      </c>
      <c r="W208" s="180"/>
      <c r="X208" s="180"/>
      <c r="Y208" s="180"/>
      <c r="Z208" s="180"/>
    </row>
    <row r="209" ht="12.75" customHeight="1">
      <c r="A209" s="180" t="str">
        <f>'Education and Training'!AA11</f>
        <v>Budget</v>
      </c>
      <c r="B209" s="180" t="str">
        <f>'Education and Training'!AB11</f>
        <v>6025-000000</v>
      </c>
      <c r="C209" s="180">
        <f>'Education and Training'!AC11</f>
        <v>700</v>
      </c>
      <c r="D209" s="189" t="str">
        <f>'Education and Training'!AD11</f>
        <v>006</v>
      </c>
      <c r="E209" s="189" t="str">
        <f>'Education and Training'!AE11</f>
        <v>R300</v>
      </c>
      <c r="F209" s="180"/>
      <c r="G209" s="180"/>
      <c r="H209" s="180">
        <f>'Education and Training'!AG11</f>
        <v>110</v>
      </c>
      <c r="I209" s="180" t="str">
        <f>'Education and Training'!AH11</f>
        <v>#ERROR!</v>
      </c>
      <c r="J209" s="186">
        <f>'Education and Training'!AI11</f>
        <v>0</v>
      </c>
      <c r="K209" s="186">
        <f>'Education and Training'!AJ11</f>
        <v>0</v>
      </c>
      <c r="L209" s="186">
        <f>'Education and Training'!AK11</f>
        <v>0</v>
      </c>
      <c r="M209" s="186">
        <f>'Education and Training'!AL11</f>
        <v>0</v>
      </c>
      <c r="N209" s="186">
        <f>'Education and Training'!AM11</f>
        <v>0</v>
      </c>
      <c r="O209" s="186">
        <f>'Education and Training'!AN11</f>
        <v>0</v>
      </c>
      <c r="P209" s="186">
        <f>'Education and Training'!AO11</f>
        <v>0</v>
      </c>
      <c r="Q209" s="186">
        <f>'Education and Training'!AP11</f>
        <v>0</v>
      </c>
      <c r="R209" s="186">
        <f>'Education and Training'!AQ11</f>
        <v>0</v>
      </c>
      <c r="S209" s="186">
        <f>'Education and Training'!AR11</f>
        <v>0</v>
      </c>
      <c r="T209" s="186">
        <f>'Education and Training'!AS11</f>
        <v>0</v>
      </c>
      <c r="U209" s="186">
        <f>'Education and Training'!AT11</f>
        <v>0</v>
      </c>
      <c r="V209" s="186">
        <f t="shared" si="1"/>
        <v>0</v>
      </c>
      <c r="W209" s="180"/>
      <c r="X209" s="180"/>
      <c r="Y209" s="180"/>
      <c r="Z209" s="180"/>
    </row>
    <row r="210" ht="12.75" customHeight="1">
      <c r="A210" s="180" t="str">
        <f>'Education and Training'!AA12</f>
        <v>Budget</v>
      </c>
      <c r="B210" s="180" t="str">
        <f>'Education and Training'!AB12</f>
        <v>6025-000000</v>
      </c>
      <c r="C210" s="180">
        <f>'Education and Training'!AC12</f>
        <v>700</v>
      </c>
      <c r="D210" s="189" t="str">
        <f>'Education and Training'!AD12</f>
        <v>006</v>
      </c>
      <c r="E210" s="189" t="str">
        <f>'Education and Training'!AE12</f>
        <v>R400</v>
      </c>
      <c r="F210" s="180"/>
      <c r="G210" s="180"/>
      <c r="H210" s="180">
        <f>'Education and Training'!AG12</f>
        <v>110</v>
      </c>
      <c r="I210" s="180" t="str">
        <f>'Education and Training'!AH12</f>
        <v>#ERROR!</v>
      </c>
      <c r="J210" s="186">
        <f>'Education and Training'!AI12</f>
        <v>0</v>
      </c>
      <c r="K210" s="186">
        <f>'Education and Training'!AJ12</f>
        <v>0</v>
      </c>
      <c r="L210" s="186">
        <f>'Education and Training'!AK12</f>
        <v>0</v>
      </c>
      <c r="M210" s="186">
        <f>'Education and Training'!AL12</f>
        <v>0</v>
      </c>
      <c r="N210" s="186">
        <f>'Education and Training'!AM12</f>
        <v>0</v>
      </c>
      <c r="O210" s="186">
        <f>'Education and Training'!AN12</f>
        <v>0</v>
      </c>
      <c r="P210" s="186">
        <f>'Education and Training'!AO12</f>
        <v>0</v>
      </c>
      <c r="Q210" s="186">
        <f>'Education and Training'!AP12</f>
        <v>0</v>
      </c>
      <c r="R210" s="186">
        <f>'Education and Training'!AQ12</f>
        <v>0</v>
      </c>
      <c r="S210" s="186">
        <f>'Education and Training'!AR12</f>
        <v>0</v>
      </c>
      <c r="T210" s="186">
        <f>'Education and Training'!AS12</f>
        <v>0</v>
      </c>
      <c r="U210" s="186">
        <f>'Education and Training'!AT12</f>
        <v>0</v>
      </c>
      <c r="V210" s="186">
        <f t="shared" si="1"/>
        <v>0</v>
      </c>
      <c r="W210" s="180"/>
      <c r="X210" s="180"/>
      <c r="Y210" s="180"/>
      <c r="Z210" s="180"/>
    </row>
    <row r="211" ht="12.75" customHeight="1">
      <c r="A211" s="180" t="str">
        <f>'Education and Training'!AA13</f>
        <v>Budget</v>
      </c>
      <c r="B211" s="180" t="str">
        <f>'Education and Training'!AB13</f>
        <v>6025-000000</v>
      </c>
      <c r="C211" s="180">
        <f>'Education and Training'!AC13</f>
        <v>700</v>
      </c>
      <c r="D211" s="189" t="str">
        <f>'Education and Training'!AD13</f>
        <v>006</v>
      </c>
      <c r="E211" s="189" t="str">
        <f>'Education and Training'!AE13</f>
        <v>R500</v>
      </c>
      <c r="F211" s="180"/>
      <c r="G211" s="180"/>
      <c r="H211" s="180">
        <f>'Education and Training'!AG13</f>
        <v>110</v>
      </c>
      <c r="I211" s="180" t="str">
        <f>'Education and Training'!AH13</f>
        <v>#ERROR!</v>
      </c>
      <c r="J211" s="186">
        <f>'Education and Training'!AI13</f>
        <v>0</v>
      </c>
      <c r="K211" s="186">
        <f>'Education and Training'!AJ13</f>
        <v>0</v>
      </c>
      <c r="L211" s="186">
        <f>'Education and Training'!AK13</f>
        <v>0</v>
      </c>
      <c r="M211" s="186">
        <f>'Education and Training'!AL13</f>
        <v>0</v>
      </c>
      <c r="N211" s="186">
        <f>'Education and Training'!AM13</f>
        <v>0</v>
      </c>
      <c r="O211" s="186">
        <f>'Education and Training'!AN13</f>
        <v>0</v>
      </c>
      <c r="P211" s="186">
        <f>'Education and Training'!AO13</f>
        <v>0</v>
      </c>
      <c r="Q211" s="186">
        <f>'Education and Training'!AP13</f>
        <v>0</v>
      </c>
      <c r="R211" s="186">
        <f>'Education and Training'!AQ13</f>
        <v>0</v>
      </c>
      <c r="S211" s="186">
        <f>'Education and Training'!AR13</f>
        <v>0</v>
      </c>
      <c r="T211" s="186">
        <f>'Education and Training'!AS13</f>
        <v>0</v>
      </c>
      <c r="U211" s="186">
        <f>'Education and Training'!AT13</f>
        <v>0</v>
      </c>
      <c r="V211" s="186">
        <f t="shared" si="1"/>
        <v>0</v>
      </c>
      <c r="W211" s="180"/>
      <c r="X211" s="180"/>
      <c r="Y211" s="180"/>
      <c r="Z211" s="180"/>
    </row>
    <row r="212" ht="12.75" customHeight="1">
      <c r="A212" s="180" t="str">
        <f>'Education and Training'!AA14</f>
        <v>Budget</v>
      </c>
      <c r="B212" s="180" t="str">
        <f>'Education and Training'!AB14</f>
        <v>6025-000000</v>
      </c>
      <c r="C212" s="180">
        <f>'Education and Training'!AC14</f>
        <v>700</v>
      </c>
      <c r="D212" s="189" t="str">
        <f>'Education and Training'!AD14</f>
        <v>006</v>
      </c>
      <c r="E212" s="189" t="str">
        <f>'Education and Training'!AE14</f>
        <v>R600</v>
      </c>
      <c r="F212" s="180"/>
      <c r="G212" s="180"/>
      <c r="H212" s="180">
        <f>'Education and Training'!AG14</f>
        <v>110</v>
      </c>
      <c r="I212" s="180" t="str">
        <f>'Education and Training'!AH14</f>
        <v>#ERROR!</v>
      </c>
      <c r="J212" s="186">
        <f>'Education and Training'!AI14</f>
        <v>0</v>
      </c>
      <c r="K212" s="186">
        <f>'Education and Training'!AJ14</f>
        <v>0</v>
      </c>
      <c r="L212" s="186">
        <f>'Education and Training'!AK14</f>
        <v>0</v>
      </c>
      <c r="M212" s="186">
        <f>'Education and Training'!AL14</f>
        <v>0</v>
      </c>
      <c r="N212" s="186">
        <f>'Education and Training'!AM14</f>
        <v>0</v>
      </c>
      <c r="O212" s="186">
        <f>'Education and Training'!AN14</f>
        <v>0</v>
      </c>
      <c r="P212" s="186">
        <f>'Education and Training'!AO14</f>
        <v>0</v>
      </c>
      <c r="Q212" s="186">
        <f>'Education and Training'!AP14</f>
        <v>0</v>
      </c>
      <c r="R212" s="186">
        <f>'Education and Training'!AQ14</f>
        <v>0</v>
      </c>
      <c r="S212" s="186">
        <f>'Education and Training'!AR14</f>
        <v>0</v>
      </c>
      <c r="T212" s="186">
        <f>'Education and Training'!AS14</f>
        <v>0</v>
      </c>
      <c r="U212" s="186">
        <f>'Education and Training'!AT14</f>
        <v>0</v>
      </c>
      <c r="V212" s="186">
        <f t="shared" si="1"/>
        <v>0</v>
      </c>
      <c r="W212" s="180"/>
      <c r="X212" s="180"/>
      <c r="Y212" s="180"/>
      <c r="Z212" s="180"/>
    </row>
    <row r="213" ht="12.75" customHeight="1">
      <c r="A213" s="180" t="str">
        <f>'Education and Training'!AA15</f>
        <v>Budget</v>
      </c>
      <c r="B213" s="180" t="str">
        <f>'Education and Training'!AB15</f>
        <v>6025-000000</v>
      </c>
      <c r="C213" s="180">
        <f>'Education and Training'!AC15</f>
        <v>700</v>
      </c>
      <c r="D213" s="189" t="str">
        <f>'Education and Training'!AD15</f>
        <v>006</v>
      </c>
      <c r="E213" s="189" t="str">
        <f>'Education and Training'!AE15</f>
        <v>R700</v>
      </c>
      <c r="F213" s="180"/>
      <c r="G213" s="180"/>
      <c r="H213" s="180">
        <f>'Education and Training'!AG15</f>
        <v>110</v>
      </c>
      <c r="I213" s="180" t="str">
        <f>'Education and Training'!AH15</f>
        <v>#ERROR!</v>
      </c>
      <c r="J213" s="186">
        <f>'Education and Training'!AI15</f>
        <v>0</v>
      </c>
      <c r="K213" s="186">
        <f>'Education and Training'!AJ15</f>
        <v>0</v>
      </c>
      <c r="L213" s="186">
        <f>'Education and Training'!AK15</f>
        <v>0</v>
      </c>
      <c r="M213" s="186">
        <f>'Education and Training'!AL15</f>
        <v>0</v>
      </c>
      <c r="N213" s="186">
        <f>'Education and Training'!AM15</f>
        <v>0</v>
      </c>
      <c r="O213" s="186">
        <f>'Education and Training'!AN15</f>
        <v>0</v>
      </c>
      <c r="P213" s="186">
        <f>'Education and Training'!AO15</f>
        <v>0</v>
      </c>
      <c r="Q213" s="186">
        <f>'Education and Training'!AP15</f>
        <v>0</v>
      </c>
      <c r="R213" s="186">
        <f>'Education and Training'!AQ15</f>
        <v>0</v>
      </c>
      <c r="S213" s="186">
        <f>'Education and Training'!AR15</f>
        <v>0</v>
      </c>
      <c r="T213" s="186">
        <f>'Education and Training'!AS15</f>
        <v>0</v>
      </c>
      <c r="U213" s="186">
        <f>'Education and Training'!AT15</f>
        <v>0</v>
      </c>
      <c r="V213" s="186">
        <f t="shared" si="1"/>
        <v>0</v>
      </c>
      <c r="W213" s="180"/>
      <c r="X213" s="180"/>
      <c r="Y213" s="180"/>
      <c r="Z213" s="180"/>
    </row>
    <row r="214" ht="12.75" customHeight="1">
      <c r="A214" s="180" t="str">
        <f>'Education and Training'!AA16</f>
        <v>Budget</v>
      </c>
      <c r="B214" s="180" t="str">
        <f>'Education and Training'!AB16</f>
        <v>6025-000000</v>
      </c>
      <c r="C214" s="180">
        <f>'Education and Training'!AC16</f>
        <v>700</v>
      </c>
      <c r="D214" s="189" t="str">
        <f>'Education and Training'!AD16</f>
        <v>006</v>
      </c>
      <c r="E214" s="189" t="str">
        <f>'Education and Training'!AE16</f>
        <v>R800</v>
      </c>
      <c r="F214" s="180"/>
      <c r="G214" s="180"/>
      <c r="H214" s="180">
        <f>'Education and Training'!AG16</f>
        <v>110</v>
      </c>
      <c r="I214" s="180" t="str">
        <f>'Education and Training'!AH16</f>
        <v>#ERROR!</v>
      </c>
      <c r="J214" s="186">
        <f>'Education and Training'!AI16</f>
        <v>0</v>
      </c>
      <c r="K214" s="186">
        <f>'Education and Training'!AJ16</f>
        <v>0</v>
      </c>
      <c r="L214" s="186">
        <f>'Education and Training'!AK16</f>
        <v>0</v>
      </c>
      <c r="M214" s="186">
        <f>'Education and Training'!AL16</f>
        <v>0</v>
      </c>
      <c r="N214" s="186">
        <f>'Education and Training'!AM16</f>
        <v>0</v>
      </c>
      <c r="O214" s="186">
        <f>'Education and Training'!AN16</f>
        <v>0</v>
      </c>
      <c r="P214" s="186">
        <f>'Education and Training'!AO16</f>
        <v>0</v>
      </c>
      <c r="Q214" s="186">
        <f>'Education and Training'!AP16</f>
        <v>0</v>
      </c>
      <c r="R214" s="186">
        <f>'Education and Training'!AQ16</f>
        <v>0</v>
      </c>
      <c r="S214" s="186">
        <f>'Education and Training'!AR16</f>
        <v>0</v>
      </c>
      <c r="T214" s="186">
        <f>'Education and Training'!AS16</f>
        <v>0</v>
      </c>
      <c r="U214" s="186">
        <f>'Education and Training'!AT16</f>
        <v>0</v>
      </c>
      <c r="V214" s="186">
        <f t="shared" si="1"/>
        <v>0</v>
      </c>
      <c r="W214" s="180"/>
      <c r="X214" s="180"/>
      <c r="Y214" s="180"/>
      <c r="Z214" s="180"/>
    </row>
    <row r="215" ht="12.75" customHeight="1">
      <c r="A215" s="180" t="str">
        <f>'Education and Training'!AA17</f>
        <v>Budget</v>
      </c>
      <c r="B215" s="180" t="str">
        <f>'Education and Training'!AB17</f>
        <v>6050-000000</v>
      </c>
      <c r="C215" s="180">
        <f>'Education and Training'!AC17</f>
        <v>700</v>
      </c>
      <c r="D215" s="189" t="str">
        <f>'Education and Training'!AD17</f>
        <v>006</v>
      </c>
      <c r="E215" s="189"/>
      <c r="F215" s="180"/>
      <c r="G215" s="180"/>
      <c r="H215" s="180">
        <f>'Education and Training'!AG17</f>
        <v>110</v>
      </c>
      <c r="I215" s="180" t="str">
        <f>'Education and Training'!AH17</f>
        <v>#ERROR!</v>
      </c>
      <c r="J215" s="186">
        <f>'Education and Training'!AI17</f>
        <v>0</v>
      </c>
      <c r="K215" s="186">
        <f>'Education and Training'!AJ17</f>
        <v>0</v>
      </c>
      <c r="L215" s="186">
        <f>'Education and Training'!AK17</f>
        <v>0</v>
      </c>
      <c r="M215" s="186">
        <f>'Education and Training'!AL17</f>
        <v>0</v>
      </c>
      <c r="N215" s="186">
        <f>'Education and Training'!AM17</f>
        <v>0</v>
      </c>
      <c r="O215" s="186">
        <f>'Education and Training'!AN17</f>
        <v>0</v>
      </c>
      <c r="P215" s="186">
        <f>'Education and Training'!AO17</f>
        <v>0</v>
      </c>
      <c r="Q215" s="186">
        <f>'Education and Training'!AP17</f>
        <v>0</v>
      </c>
      <c r="R215" s="186">
        <f>'Education and Training'!AQ17</f>
        <v>0</v>
      </c>
      <c r="S215" s="186">
        <f>'Education and Training'!AR17</f>
        <v>0</v>
      </c>
      <c r="T215" s="186">
        <f>'Education and Training'!AS17</f>
        <v>0</v>
      </c>
      <c r="U215" s="186">
        <f>'Education and Training'!AT17</f>
        <v>0</v>
      </c>
      <c r="V215" s="186">
        <f t="shared" si="1"/>
        <v>0</v>
      </c>
      <c r="W215" s="180"/>
      <c r="X215" s="180"/>
      <c r="Y215" s="180"/>
      <c r="Z215" s="180"/>
    </row>
    <row r="216" ht="12.75" customHeight="1">
      <c r="A216" s="180" t="str">
        <f>'Education and Training'!AA18</f>
        <v>Budget</v>
      </c>
      <c r="B216" s="180" t="str">
        <f>'Education and Training'!AB18</f>
        <v>6055-000000</v>
      </c>
      <c r="C216" s="180">
        <f>'Education and Training'!AC18</f>
        <v>700</v>
      </c>
      <c r="D216" s="189" t="str">
        <f>'Education and Training'!AD18</f>
        <v>006</v>
      </c>
      <c r="E216" s="189"/>
      <c r="F216" s="180"/>
      <c r="G216" s="180"/>
      <c r="H216" s="180">
        <f>'Education and Training'!AG18</f>
        <v>110</v>
      </c>
      <c r="I216" s="180" t="str">
        <f>'Education and Training'!AH18</f>
        <v>#ERROR!</v>
      </c>
      <c r="J216" s="186">
        <f>'Education and Training'!AI18</f>
        <v>0</v>
      </c>
      <c r="K216" s="186">
        <f>'Education and Training'!AJ18</f>
        <v>0</v>
      </c>
      <c r="L216" s="186">
        <f>'Education and Training'!AK18</f>
        <v>0</v>
      </c>
      <c r="M216" s="186">
        <f>'Education and Training'!AL18</f>
        <v>0</v>
      </c>
      <c r="N216" s="186">
        <f>'Education and Training'!AM18</f>
        <v>0</v>
      </c>
      <c r="O216" s="186">
        <f>'Education and Training'!AN18</f>
        <v>0</v>
      </c>
      <c r="P216" s="186">
        <f>'Education and Training'!AO18</f>
        <v>0</v>
      </c>
      <c r="Q216" s="186">
        <f>'Education and Training'!AP18</f>
        <v>0</v>
      </c>
      <c r="R216" s="186">
        <f>'Education and Training'!AQ18</f>
        <v>0</v>
      </c>
      <c r="S216" s="186">
        <f>'Education and Training'!AR18</f>
        <v>0</v>
      </c>
      <c r="T216" s="186">
        <f>'Education and Training'!AS18</f>
        <v>0</v>
      </c>
      <c r="U216" s="186">
        <f>'Education and Training'!AT18</f>
        <v>0</v>
      </c>
      <c r="V216" s="186">
        <f t="shared" si="1"/>
        <v>0</v>
      </c>
      <c r="W216" s="180"/>
      <c r="X216" s="180"/>
      <c r="Y216" s="180"/>
      <c r="Z216" s="180"/>
    </row>
    <row r="217" ht="12.75" customHeight="1">
      <c r="A217" s="180" t="str">
        <f>'Education and Training'!AA19</f>
        <v>Budget</v>
      </c>
      <c r="B217" s="180" t="str">
        <f>'Education and Training'!AB19</f>
        <v>6060-000000</v>
      </c>
      <c r="C217" s="180">
        <f>'Education and Training'!AC19</f>
        <v>700</v>
      </c>
      <c r="D217" s="189" t="str">
        <f>'Education and Training'!AD19</f>
        <v>006</v>
      </c>
      <c r="E217" s="189"/>
      <c r="F217" s="180"/>
      <c r="G217" s="180"/>
      <c r="H217" s="180">
        <f>'Education and Training'!AG19</f>
        <v>110</v>
      </c>
      <c r="I217" s="180" t="str">
        <f>'Education and Training'!AH19</f>
        <v>#ERROR!</v>
      </c>
      <c r="J217" s="186">
        <f>'Education and Training'!AI19</f>
        <v>0</v>
      </c>
      <c r="K217" s="186">
        <f>'Education and Training'!AJ19</f>
        <v>0</v>
      </c>
      <c r="L217" s="186">
        <f>'Education and Training'!AK19</f>
        <v>0</v>
      </c>
      <c r="M217" s="186">
        <f>'Education and Training'!AL19</f>
        <v>0</v>
      </c>
      <c r="N217" s="186">
        <f>'Education and Training'!AM19</f>
        <v>0</v>
      </c>
      <c r="O217" s="186">
        <f>'Education and Training'!AN19</f>
        <v>0</v>
      </c>
      <c r="P217" s="186">
        <f>'Education and Training'!AO19</f>
        <v>0</v>
      </c>
      <c r="Q217" s="186">
        <f>'Education and Training'!AP19</f>
        <v>0</v>
      </c>
      <c r="R217" s="186">
        <f>'Education and Training'!AQ19</f>
        <v>0</v>
      </c>
      <c r="S217" s="186">
        <f>'Education and Training'!AR19</f>
        <v>0</v>
      </c>
      <c r="T217" s="186">
        <f>'Education and Training'!AS19</f>
        <v>0</v>
      </c>
      <c r="U217" s="186">
        <f>'Education and Training'!AT19</f>
        <v>0</v>
      </c>
      <c r="V217" s="186">
        <f t="shared" si="1"/>
        <v>0</v>
      </c>
      <c r="W217" s="180"/>
      <c r="X217" s="180"/>
      <c r="Y217" s="180"/>
      <c r="Z217" s="180"/>
    </row>
    <row r="218" ht="12.75" customHeight="1">
      <c r="A218" s="180" t="str">
        <f>'Education and Training'!AA20</f>
        <v>Budget</v>
      </c>
      <c r="B218" s="180" t="str">
        <f>'Education and Training'!AB20</f>
        <v>6030-000000</v>
      </c>
      <c r="C218" s="180">
        <f>'Education and Training'!AC20</f>
        <v>700</v>
      </c>
      <c r="D218" s="189" t="str">
        <f>'Education and Training'!AD20</f>
        <v>006</v>
      </c>
      <c r="E218" s="189"/>
      <c r="F218" s="180"/>
      <c r="G218" s="180"/>
      <c r="H218" s="180">
        <f>'Education and Training'!AG20</f>
        <v>110</v>
      </c>
      <c r="I218" s="180" t="str">
        <f>'Education and Training'!AH20</f>
        <v>#ERROR!</v>
      </c>
      <c r="J218" s="186">
        <f>'Education and Training'!AI20</f>
        <v>0</v>
      </c>
      <c r="K218" s="186">
        <f>'Education and Training'!AJ20</f>
        <v>0</v>
      </c>
      <c r="L218" s="186">
        <f>'Education and Training'!AK20</f>
        <v>0</v>
      </c>
      <c r="M218" s="186">
        <f>'Education and Training'!AL20</f>
        <v>0</v>
      </c>
      <c r="N218" s="186">
        <f>'Education and Training'!AM20</f>
        <v>0</v>
      </c>
      <c r="O218" s="186">
        <f>'Education and Training'!AN20</f>
        <v>0</v>
      </c>
      <c r="P218" s="186">
        <f>'Education and Training'!AO20</f>
        <v>0</v>
      </c>
      <c r="Q218" s="186">
        <f>'Education and Training'!AP20</f>
        <v>0</v>
      </c>
      <c r="R218" s="186">
        <f>'Education and Training'!AQ20</f>
        <v>0</v>
      </c>
      <c r="S218" s="186">
        <f>'Education and Training'!AR20</f>
        <v>0</v>
      </c>
      <c r="T218" s="186">
        <f>'Education and Training'!AS20</f>
        <v>0</v>
      </c>
      <c r="U218" s="186">
        <f>'Education and Training'!AT20</f>
        <v>0</v>
      </c>
      <c r="V218" s="186">
        <f t="shared" si="1"/>
        <v>0</v>
      </c>
      <c r="W218" s="180"/>
      <c r="X218" s="180"/>
      <c r="Y218" s="180"/>
      <c r="Z218" s="180"/>
    </row>
    <row r="219" ht="12.75" customHeight="1">
      <c r="A219" s="180" t="str">
        <f>'Education and Training'!AA21</f>
        <v>Budget</v>
      </c>
      <c r="B219" s="180" t="str">
        <f>'Education and Training'!AB21</f>
        <v>6035-000000</v>
      </c>
      <c r="C219" s="180">
        <f>'Education and Training'!AC21</f>
        <v>700</v>
      </c>
      <c r="D219" s="189" t="str">
        <f>'Education and Training'!AD21</f>
        <v>006</v>
      </c>
      <c r="E219" s="189"/>
      <c r="F219" s="180"/>
      <c r="G219" s="180"/>
      <c r="H219" s="180">
        <f>'Education and Training'!AG21</f>
        <v>110</v>
      </c>
      <c r="I219" s="180" t="str">
        <f>'Education and Training'!AH21</f>
        <v>#ERROR!</v>
      </c>
      <c r="J219" s="186">
        <f>'Education and Training'!AI21</f>
        <v>0</v>
      </c>
      <c r="K219" s="186">
        <f>'Education and Training'!AJ21</f>
        <v>0</v>
      </c>
      <c r="L219" s="186">
        <f>'Education and Training'!AK21</f>
        <v>0</v>
      </c>
      <c r="M219" s="186">
        <f>'Education and Training'!AL21</f>
        <v>0</v>
      </c>
      <c r="N219" s="186">
        <f>'Education and Training'!AM21</f>
        <v>0</v>
      </c>
      <c r="O219" s="186">
        <f>'Education and Training'!AN21</f>
        <v>0</v>
      </c>
      <c r="P219" s="186">
        <f>'Education and Training'!AO21</f>
        <v>0</v>
      </c>
      <c r="Q219" s="186">
        <f>'Education and Training'!AP21</f>
        <v>0</v>
      </c>
      <c r="R219" s="186">
        <f>'Education and Training'!AQ21</f>
        <v>0</v>
      </c>
      <c r="S219" s="186">
        <f>'Education and Training'!AR21</f>
        <v>0</v>
      </c>
      <c r="T219" s="186">
        <f>'Education and Training'!AS21</f>
        <v>0</v>
      </c>
      <c r="U219" s="186">
        <f>'Education and Training'!AT21</f>
        <v>0</v>
      </c>
      <c r="V219" s="186">
        <f t="shared" si="1"/>
        <v>0</v>
      </c>
      <c r="W219" s="180"/>
      <c r="X219" s="180"/>
      <c r="Y219" s="180"/>
      <c r="Z219" s="180"/>
    </row>
    <row r="220" ht="12.75" customHeight="1">
      <c r="A220" s="180" t="str">
        <f>'Education and Training'!AA22</f>
        <v>Budget</v>
      </c>
      <c r="B220" s="180" t="str">
        <f>'Education and Training'!AB22</f>
        <v>6010-000000</v>
      </c>
      <c r="C220" s="180">
        <f>'Education and Training'!AC22</f>
        <v>700</v>
      </c>
      <c r="D220" s="189" t="str">
        <f>'Education and Training'!AD22</f>
        <v>006</v>
      </c>
      <c r="E220" s="189"/>
      <c r="F220" s="180"/>
      <c r="G220" s="180"/>
      <c r="H220" s="180">
        <f>'Education and Training'!AG22</f>
        <v>110</v>
      </c>
      <c r="I220" s="180" t="str">
        <f>'Education and Training'!AH22</f>
        <v>#ERROR!</v>
      </c>
      <c r="J220" s="186">
        <f>'Education and Training'!AI22</f>
        <v>0</v>
      </c>
      <c r="K220" s="186">
        <f>'Education and Training'!AJ22</f>
        <v>0</v>
      </c>
      <c r="L220" s="186">
        <f>'Education and Training'!AK22</f>
        <v>0</v>
      </c>
      <c r="M220" s="186">
        <f>'Education and Training'!AL22</f>
        <v>0</v>
      </c>
      <c r="N220" s="186">
        <f>'Education and Training'!AM22</f>
        <v>0</v>
      </c>
      <c r="O220" s="186">
        <f>'Education and Training'!AN22</f>
        <v>0</v>
      </c>
      <c r="P220" s="186">
        <f>'Education and Training'!AO22</f>
        <v>0</v>
      </c>
      <c r="Q220" s="186">
        <f>'Education and Training'!AP22</f>
        <v>0</v>
      </c>
      <c r="R220" s="186">
        <f>'Education and Training'!AQ22</f>
        <v>0</v>
      </c>
      <c r="S220" s="186">
        <f>'Education and Training'!AR22</f>
        <v>0</v>
      </c>
      <c r="T220" s="186">
        <f>'Education and Training'!AS22</f>
        <v>0</v>
      </c>
      <c r="U220" s="186">
        <f>'Education and Training'!AT22</f>
        <v>0</v>
      </c>
      <c r="V220" s="186">
        <f t="shared" si="1"/>
        <v>0</v>
      </c>
      <c r="W220" s="180"/>
      <c r="X220" s="180"/>
      <c r="Y220" s="180"/>
      <c r="Z220" s="180"/>
    </row>
    <row r="221" ht="12.75" customHeight="1">
      <c r="A221" s="180" t="str">
        <f>'Education and Training'!AA23</f>
        <v>Budget</v>
      </c>
      <c r="B221" s="180" t="str">
        <f>'Education and Training'!AB23</f>
        <v>6020-000000</v>
      </c>
      <c r="C221" s="180">
        <f>'Education and Training'!AC23</f>
        <v>700</v>
      </c>
      <c r="D221" s="189" t="str">
        <f>'Education and Training'!AD23</f>
        <v>006</v>
      </c>
      <c r="E221" s="189"/>
      <c r="F221" s="180"/>
      <c r="G221" s="180"/>
      <c r="H221" s="180">
        <f>'Education and Training'!AG23</f>
        <v>110</v>
      </c>
      <c r="I221" s="180" t="str">
        <f>'Education and Training'!AH23</f>
        <v>#ERROR!</v>
      </c>
      <c r="J221" s="186">
        <f>'Education and Training'!AI23</f>
        <v>0</v>
      </c>
      <c r="K221" s="186">
        <f>'Education and Training'!AJ23</f>
        <v>0</v>
      </c>
      <c r="L221" s="186">
        <f>'Education and Training'!AK23</f>
        <v>0</v>
      </c>
      <c r="M221" s="186">
        <f>'Education and Training'!AL23</f>
        <v>0</v>
      </c>
      <c r="N221" s="186">
        <f>'Education and Training'!AM23</f>
        <v>0</v>
      </c>
      <c r="O221" s="186">
        <f>'Education and Training'!AN23</f>
        <v>0</v>
      </c>
      <c r="P221" s="186">
        <f>'Education and Training'!AO23</f>
        <v>0</v>
      </c>
      <c r="Q221" s="186">
        <f>'Education and Training'!AP23</f>
        <v>0</v>
      </c>
      <c r="R221" s="186">
        <f>'Education and Training'!AQ23</f>
        <v>0</v>
      </c>
      <c r="S221" s="186">
        <f>'Education and Training'!AR23</f>
        <v>0</v>
      </c>
      <c r="T221" s="186">
        <f>'Education and Training'!AS23</f>
        <v>0</v>
      </c>
      <c r="U221" s="186">
        <f>'Education and Training'!AT23</f>
        <v>0</v>
      </c>
      <c r="V221" s="186">
        <f t="shared" si="1"/>
        <v>0</v>
      </c>
      <c r="W221" s="180"/>
      <c r="X221" s="180"/>
      <c r="Y221" s="180"/>
      <c r="Z221" s="180"/>
    </row>
    <row r="222" ht="12.75" customHeight="1">
      <c r="A222" s="180" t="str">
        <f>'Education and Training'!AA28</f>
        <v>Budget</v>
      </c>
      <c r="B222" s="180" t="str">
        <f>'Education and Training'!AB28</f>
        <v>7006-000000</v>
      </c>
      <c r="C222" s="180">
        <f>'Education and Training'!AC28</f>
        <v>701</v>
      </c>
      <c r="D222" s="189" t="str">
        <f>'Education and Training'!AD28</f>
        <v>006</v>
      </c>
      <c r="E222" s="189"/>
      <c r="F222" s="180"/>
      <c r="G222" s="180"/>
      <c r="H222" s="180">
        <f>'Education and Training'!AG28</f>
        <v>110</v>
      </c>
      <c r="I222" s="180" t="str">
        <f>'Education and Training'!AH28</f>
        <v>USD</v>
      </c>
      <c r="J222" s="186">
        <f>'Education and Training'!AI28</f>
        <v>0</v>
      </c>
      <c r="K222" s="186">
        <f>'Education and Training'!AJ28</f>
        <v>0</v>
      </c>
      <c r="L222" s="186">
        <f>'Education and Training'!AK28</f>
        <v>0</v>
      </c>
      <c r="M222" s="186">
        <f>'Education and Training'!AL28</f>
        <v>0</v>
      </c>
      <c r="N222" s="186">
        <f>'Education and Training'!AM28</f>
        <v>0</v>
      </c>
      <c r="O222" s="186">
        <f>'Education and Training'!AN28</f>
        <v>0</v>
      </c>
      <c r="P222" s="186">
        <f>'Education and Training'!AO28</f>
        <v>0</v>
      </c>
      <c r="Q222" s="186">
        <f>'Education and Training'!AP28</f>
        <v>0</v>
      </c>
      <c r="R222" s="186">
        <f>'Education and Training'!AQ28</f>
        <v>0</v>
      </c>
      <c r="S222" s="186">
        <f>'Education and Training'!AR28</f>
        <v>0</v>
      </c>
      <c r="T222" s="186">
        <f>'Education and Training'!AS28</f>
        <v>0</v>
      </c>
      <c r="U222" s="186">
        <f>'Education and Training'!AT28</f>
        <v>0</v>
      </c>
      <c r="V222" s="186">
        <f t="shared" si="1"/>
        <v>0</v>
      </c>
      <c r="W222" s="180"/>
      <c r="X222" s="180"/>
      <c r="Y222" s="180"/>
      <c r="Z222" s="180"/>
    </row>
    <row r="223" ht="12.75" customHeight="1">
      <c r="A223" s="180" t="str">
        <f>'Education and Training'!AA29</f>
        <v>Budget</v>
      </c>
      <c r="B223" s="180" t="str">
        <f>'Education and Training'!AB29</f>
        <v>7008-000000</v>
      </c>
      <c r="C223" s="180">
        <f>'Education and Training'!AC29</f>
        <v>701</v>
      </c>
      <c r="D223" s="189" t="str">
        <f>'Education and Training'!AD29</f>
        <v>006</v>
      </c>
      <c r="E223" s="189"/>
      <c r="F223" s="180"/>
      <c r="G223" s="180"/>
      <c r="H223" s="180">
        <f>'Education and Training'!AG29</f>
        <v>110</v>
      </c>
      <c r="I223" s="180" t="str">
        <f>'Education and Training'!AH29</f>
        <v>USD</v>
      </c>
      <c r="J223" s="186">
        <f>'Education and Training'!AI29</f>
        <v>0</v>
      </c>
      <c r="K223" s="186">
        <f>'Education and Training'!AJ29</f>
        <v>0</v>
      </c>
      <c r="L223" s="186">
        <f>'Education and Training'!AK29</f>
        <v>0</v>
      </c>
      <c r="M223" s="186">
        <f>'Education and Training'!AL29</f>
        <v>0</v>
      </c>
      <c r="N223" s="186">
        <f>'Education and Training'!AM29</f>
        <v>0</v>
      </c>
      <c r="O223" s="186">
        <f>'Education and Training'!AN29</f>
        <v>0</v>
      </c>
      <c r="P223" s="186">
        <f>'Education and Training'!AO29</f>
        <v>0</v>
      </c>
      <c r="Q223" s="186">
        <f>'Education and Training'!AP29</f>
        <v>0</v>
      </c>
      <c r="R223" s="186">
        <f>'Education and Training'!AQ29</f>
        <v>0</v>
      </c>
      <c r="S223" s="186">
        <f>'Education and Training'!AR29</f>
        <v>0</v>
      </c>
      <c r="T223" s="186">
        <f>'Education and Training'!AS29</f>
        <v>0</v>
      </c>
      <c r="U223" s="186">
        <f>'Education and Training'!AT29</f>
        <v>0</v>
      </c>
      <c r="V223" s="186">
        <f t="shared" si="1"/>
        <v>0</v>
      </c>
      <c r="W223" s="180"/>
      <c r="X223" s="180"/>
      <c r="Y223" s="180"/>
      <c r="Z223" s="180"/>
    </row>
    <row r="224" ht="12.75" customHeight="1">
      <c r="A224" s="180" t="str">
        <f>'Education and Training'!AA30</f>
        <v>Budget</v>
      </c>
      <c r="B224" s="180" t="str">
        <f>'Education and Training'!AB30</f>
        <v>7010-000000</v>
      </c>
      <c r="C224" s="180">
        <f>'Education and Training'!AC30</f>
        <v>701</v>
      </c>
      <c r="D224" s="189" t="str">
        <f>'Education and Training'!AD30</f>
        <v>006</v>
      </c>
      <c r="E224" s="189"/>
      <c r="F224" s="180"/>
      <c r="G224" s="180"/>
      <c r="H224" s="180">
        <f>'Education and Training'!AG30</f>
        <v>110</v>
      </c>
      <c r="I224" s="180" t="str">
        <f>'Education and Training'!AH30</f>
        <v>USD</v>
      </c>
      <c r="J224" s="186">
        <f>'Education and Training'!AI30</f>
        <v>0</v>
      </c>
      <c r="K224" s="186">
        <f>'Education and Training'!AJ30</f>
        <v>0</v>
      </c>
      <c r="L224" s="186">
        <f>'Education and Training'!AK30</f>
        <v>0</v>
      </c>
      <c r="M224" s="186">
        <f>'Education and Training'!AL30</f>
        <v>0</v>
      </c>
      <c r="N224" s="186">
        <f>'Education and Training'!AM30</f>
        <v>0</v>
      </c>
      <c r="O224" s="186">
        <f>'Education and Training'!AN30</f>
        <v>0</v>
      </c>
      <c r="P224" s="186">
        <f>'Education and Training'!AO30</f>
        <v>0</v>
      </c>
      <c r="Q224" s="186">
        <f>'Education and Training'!AP30</f>
        <v>0</v>
      </c>
      <c r="R224" s="186">
        <f>'Education and Training'!AQ30</f>
        <v>0</v>
      </c>
      <c r="S224" s="186">
        <f>'Education and Training'!AR30</f>
        <v>0</v>
      </c>
      <c r="T224" s="186">
        <f>'Education and Training'!AS30</f>
        <v>0</v>
      </c>
      <c r="U224" s="186">
        <f>'Education and Training'!AT30</f>
        <v>0</v>
      </c>
      <c r="V224" s="186">
        <f t="shared" si="1"/>
        <v>0</v>
      </c>
      <c r="W224" s="180"/>
      <c r="X224" s="180"/>
      <c r="Y224" s="180"/>
      <c r="Z224" s="180"/>
    </row>
    <row r="225" ht="12.75" customHeight="1">
      <c r="A225" s="180" t="str">
        <f>'Education and Training'!AA31</f>
        <v>Budget</v>
      </c>
      <c r="B225" s="180" t="str">
        <f>'Education and Training'!AB31</f>
        <v>7080-000000</v>
      </c>
      <c r="C225" s="180">
        <f>'Education and Training'!AC31</f>
        <v>701</v>
      </c>
      <c r="D225" s="189" t="str">
        <f>'Education and Training'!AD31</f>
        <v>006</v>
      </c>
      <c r="E225" s="189"/>
      <c r="F225" s="180"/>
      <c r="G225" s="180"/>
      <c r="H225" s="180">
        <f>'Education and Training'!AG31</f>
        <v>110</v>
      </c>
      <c r="I225" s="180" t="str">
        <f>'Education and Training'!AH31</f>
        <v>USD</v>
      </c>
      <c r="J225" s="186">
        <f>'Education and Training'!AI31</f>
        <v>0</v>
      </c>
      <c r="K225" s="186">
        <f>'Education and Training'!AJ31</f>
        <v>0</v>
      </c>
      <c r="L225" s="186">
        <f>'Education and Training'!AK31</f>
        <v>0</v>
      </c>
      <c r="M225" s="186">
        <f>'Education and Training'!AL31</f>
        <v>0</v>
      </c>
      <c r="N225" s="186">
        <f>'Education and Training'!AM31</f>
        <v>0</v>
      </c>
      <c r="O225" s="186">
        <f>'Education and Training'!AN31</f>
        <v>0</v>
      </c>
      <c r="P225" s="186">
        <f>'Education and Training'!AO31</f>
        <v>0</v>
      </c>
      <c r="Q225" s="186">
        <f>'Education and Training'!AP31</f>
        <v>0</v>
      </c>
      <c r="R225" s="186">
        <f>'Education and Training'!AQ31</f>
        <v>0</v>
      </c>
      <c r="S225" s="186">
        <f>'Education and Training'!AR31</f>
        <v>0</v>
      </c>
      <c r="T225" s="186">
        <f>'Education and Training'!AS31</f>
        <v>0</v>
      </c>
      <c r="U225" s="186">
        <f>'Education and Training'!AT31</f>
        <v>0</v>
      </c>
      <c r="V225" s="186">
        <f t="shared" si="1"/>
        <v>0</v>
      </c>
      <c r="W225" s="180"/>
      <c r="X225" s="180"/>
      <c r="Y225" s="180"/>
      <c r="Z225" s="180"/>
    </row>
    <row r="226" ht="12.75" customHeight="1">
      <c r="A226" s="180" t="str">
        <f>'Education and Training'!AA32</f>
        <v>Budget</v>
      </c>
      <c r="B226" s="180" t="str">
        <f>'Education and Training'!AB32</f>
        <v>7082-000000</v>
      </c>
      <c r="C226" s="180">
        <f>'Education and Training'!AC32</f>
        <v>701</v>
      </c>
      <c r="D226" s="189" t="str">
        <f>'Education and Training'!AD32</f>
        <v>006</v>
      </c>
      <c r="E226" s="189"/>
      <c r="F226" s="180"/>
      <c r="G226" s="180"/>
      <c r="H226" s="180">
        <f>'Education and Training'!AG32</f>
        <v>110</v>
      </c>
      <c r="I226" s="180" t="str">
        <f>'Education and Training'!AH32</f>
        <v>USD</v>
      </c>
      <c r="J226" s="186">
        <f>'Education and Training'!AI32</f>
        <v>0</v>
      </c>
      <c r="K226" s="186">
        <f>'Education and Training'!AJ32</f>
        <v>0</v>
      </c>
      <c r="L226" s="186">
        <f>'Education and Training'!AK32</f>
        <v>0</v>
      </c>
      <c r="M226" s="186">
        <f>'Education and Training'!AL32</f>
        <v>0</v>
      </c>
      <c r="N226" s="186">
        <f>'Education and Training'!AM32</f>
        <v>0</v>
      </c>
      <c r="O226" s="186">
        <f>'Education and Training'!AN32</f>
        <v>0</v>
      </c>
      <c r="P226" s="186">
        <f>'Education and Training'!AO32</f>
        <v>0</v>
      </c>
      <c r="Q226" s="186">
        <f>'Education and Training'!AP32</f>
        <v>0</v>
      </c>
      <c r="R226" s="186">
        <f>'Education and Training'!AQ32</f>
        <v>0</v>
      </c>
      <c r="S226" s="186">
        <f>'Education and Training'!AR32</f>
        <v>0</v>
      </c>
      <c r="T226" s="186">
        <f>'Education and Training'!AS32</f>
        <v>0</v>
      </c>
      <c r="U226" s="186">
        <f>'Education and Training'!AT32</f>
        <v>0</v>
      </c>
      <c r="V226" s="186">
        <f t="shared" si="1"/>
        <v>0</v>
      </c>
      <c r="W226" s="180"/>
      <c r="X226" s="180"/>
      <c r="Y226" s="180"/>
      <c r="Z226" s="180"/>
    </row>
    <row r="227" ht="12.75" customHeight="1">
      <c r="A227" s="180" t="str">
        <f>'Education and Training'!AA33</f>
        <v>Budget</v>
      </c>
      <c r="B227" s="180" t="str">
        <f>'Education and Training'!AB33</f>
        <v/>
      </c>
      <c r="C227" s="180">
        <f>'Education and Training'!AC33</f>
        <v>701</v>
      </c>
      <c r="D227" s="189" t="str">
        <f>'Education and Training'!AD33</f>
        <v>006</v>
      </c>
      <c r="E227" s="189"/>
      <c r="F227" s="180"/>
      <c r="G227" s="180"/>
      <c r="H227" s="180">
        <f>'Education and Training'!AG33</f>
        <v>110</v>
      </c>
      <c r="I227" s="180" t="str">
        <f>'Education and Training'!AH33</f>
        <v>USD</v>
      </c>
      <c r="J227" s="186">
        <f>'Education and Training'!AI33</f>
        <v>0</v>
      </c>
      <c r="K227" s="186">
        <f>'Education and Training'!AJ33</f>
        <v>0</v>
      </c>
      <c r="L227" s="186">
        <f>'Education and Training'!AK33</f>
        <v>0</v>
      </c>
      <c r="M227" s="186">
        <f>'Education and Training'!AL33</f>
        <v>0</v>
      </c>
      <c r="N227" s="186">
        <f>'Education and Training'!AM33</f>
        <v>0</v>
      </c>
      <c r="O227" s="186">
        <f>'Education and Training'!AN33</f>
        <v>0</v>
      </c>
      <c r="P227" s="186">
        <f>'Education and Training'!AO33</f>
        <v>0</v>
      </c>
      <c r="Q227" s="186">
        <f>'Education and Training'!AP33</f>
        <v>0</v>
      </c>
      <c r="R227" s="186">
        <f>'Education and Training'!AQ33</f>
        <v>0</v>
      </c>
      <c r="S227" s="186">
        <f>'Education and Training'!AR33</f>
        <v>0</v>
      </c>
      <c r="T227" s="186">
        <f>'Education and Training'!AS33</f>
        <v>0</v>
      </c>
      <c r="U227" s="186">
        <f>'Education and Training'!AT33</f>
        <v>0</v>
      </c>
      <c r="V227" s="186">
        <f t="shared" si="1"/>
        <v>0</v>
      </c>
      <c r="W227" s="180"/>
      <c r="X227" s="180"/>
      <c r="Y227" s="180"/>
      <c r="Z227" s="180"/>
    </row>
    <row r="228" ht="12.75" customHeight="1">
      <c r="A228" s="180" t="str">
        <f>'Education and Training'!AA34</f>
        <v>Budget</v>
      </c>
      <c r="B228" s="180" t="str">
        <f>'Education and Training'!AB34</f>
        <v/>
      </c>
      <c r="C228" s="180">
        <f>'Education and Training'!AC34</f>
        <v>701</v>
      </c>
      <c r="D228" s="189" t="str">
        <f>'Education and Training'!AD34</f>
        <v>006</v>
      </c>
      <c r="E228" s="189"/>
      <c r="F228" s="180"/>
      <c r="G228" s="180"/>
      <c r="H228" s="180">
        <f>'Education and Training'!AG34</f>
        <v>110</v>
      </c>
      <c r="I228" s="180" t="str">
        <f>'Education and Training'!AH34</f>
        <v>USD</v>
      </c>
      <c r="J228" s="186">
        <f>'Education and Training'!AI34</f>
        <v>0</v>
      </c>
      <c r="K228" s="186">
        <f>'Education and Training'!AJ34</f>
        <v>0</v>
      </c>
      <c r="L228" s="186">
        <f>'Education and Training'!AK34</f>
        <v>0</v>
      </c>
      <c r="M228" s="186">
        <f>'Education and Training'!AL34</f>
        <v>0</v>
      </c>
      <c r="N228" s="186">
        <f>'Education and Training'!AM34</f>
        <v>0</v>
      </c>
      <c r="O228" s="186">
        <f>'Education and Training'!AN34</f>
        <v>0</v>
      </c>
      <c r="P228" s="186">
        <f>'Education and Training'!AO34</f>
        <v>0</v>
      </c>
      <c r="Q228" s="186">
        <f>'Education and Training'!AP34</f>
        <v>0</v>
      </c>
      <c r="R228" s="186">
        <f>'Education and Training'!AQ34</f>
        <v>0</v>
      </c>
      <c r="S228" s="186">
        <f>'Education and Training'!AR34</f>
        <v>0</v>
      </c>
      <c r="T228" s="186">
        <f>'Education and Training'!AS34</f>
        <v>0</v>
      </c>
      <c r="U228" s="186">
        <f>'Education and Training'!AT34</f>
        <v>0</v>
      </c>
      <c r="V228" s="186">
        <f t="shared" si="1"/>
        <v>0</v>
      </c>
      <c r="W228" s="180"/>
      <c r="X228" s="180"/>
      <c r="Y228" s="180"/>
      <c r="Z228" s="180"/>
    </row>
    <row r="229" ht="12.75" customHeight="1">
      <c r="A229" s="180" t="str">
        <f>'Education and Training'!AA35</f>
        <v>Budget</v>
      </c>
      <c r="B229" s="180" t="str">
        <f>'Education and Training'!AB35</f>
        <v/>
      </c>
      <c r="C229" s="180">
        <f>'Education and Training'!AC35</f>
        <v>701</v>
      </c>
      <c r="D229" s="189" t="str">
        <f>'Education and Training'!AD35</f>
        <v>006</v>
      </c>
      <c r="E229" s="189"/>
      <c r="F229" s="180"/>
      <c r="G229" s="180"/>
      <c r="H229" s="180">
        <f>'Education and Training'!AG35</f>
        <v>110</v>
      </c>
      <c r="I229" s="180" t="str">
        <f>'Education and Training'!AH35</f>
        <v>USD</v>
      </c>
      <c r="J229" s="186">
        <f>'Education and Training'!AI35</f>
        <v>0</v>
      </c>
      <c r="K229" s="186">
        <f>'Education and Training'!AJ35</f>
        <v>0</v>
      </c>
      <c r="L229" s="186">
        <f>'Education and Training'!AK35</f>
        <v>0</v>
      </c>
      <c r="M229" s="186">
        <f>'Education and Training'!AL35</f>
        <v>0</v>
      </c>
      <c r="N229" s="186">
        <f>'Education and Training'!AM35</f>
        <v>0</v>
      </c>
      <c r="O229" s="186">
        <f>'Education and Training'!AN35</f>
        <v>0</v>
      </c>
      <c r="P229" s="186">
        <f>'Education and Training'!AO35</f>
        <v>0</v>
      </c>
      <c r="Q229" s="186">
        <f>'Education and Training'!AP35</f>
        <v>0</v>
      </c>
      <c r="R229" s="186">
        <f>'Education and Training'!AQ35</f>
        <v>0</v>
      </c>
      <c r="S229" s="186">
        <f>'Education and Training'!AR35</f>
        <v>0</v>
      </c>
      <c r="T229" s="186">
        <f>'Education and Training'!AS35</f>
        <v>0</v>
      </c>
      <c r="U229" s="186">
        <f>'Education and Training'!AT35</f>
        <v>0</v>
      </c>
      <c r="V229" s="186">
        <f t="shared" si="1"/>
        <v>0</v>
      </c>
      <c r="W229" s="180"/>
      <c r="X229" s="180"/>
      <c r="Y229" s="180"/>
      <c r="Z229" s="180"/>
    </row>
    <row r="230" ht="12.75" customHeight="1">
      <c r="A230" s="180" t="str">
        <f>'Education and Training'!AA36</f>
        <v>Budget</v>
      </c>
      <c r="B230" s="180" t="str">
        <f>'Education and Training'!AB36</f>
        <v/>
      </c>
      <c r="C230" s="180">
        <f>'Education and Training'!AC36</f>
        <v>701</v>
      </c>
      <c r="D230" s="189" t="str">
        <f>'Education and Training'!AD36</f>
        <v>006</v>
      </c>
      <c r="E230" s="189"/>
      <c r="F230" s="180"/>
      <c r="G230" s="180"/>
      <c r="H230" s="180">
        <f>'Education and Training'!AG36</f>
        <v>110</v>
      </c>
      <c r="I230" s="180" t="str">
        <f>'Education and Training'!AH36</f>
        <v>USD</v>
      </c>
      <c r="J230" s="186">
        <f>'Education and Training'!AI36</f>
        <v>0</v>
      </c>
      <c r="K230" s="186">
        <f>'Education and Training'!AJ36</f>
        <v>0</v>
      </c>
      <c r="L230" s="186">
        <f>'Education and Training'!AK36</f>
        <v>0</v>
      </c>
      <c r="M230" s="186">
        <f>'Education and Training'!AL36</f>
        <v>0</v>
      </c>
      <c r="N230" s="186">
        <f>'Education and Training'!AM36</f>
        <v>0</v>
      </c>
      <c r="O230" s="186">
        <f>'Education and Training'!AN36</f>
        <v>0</v>
      </c>
      <c r="P230" s="186">
        <f>'Education and Training'!AO36</f>
        <v>0</v>
      </c>
      <c r="Q230" s="186">
        <f>'Education and Training'!AP36</f>
        <v>0</v>
      </c>
      <c r="R230" s="186">
        <f>'Education and Training'!AQ36</f>
        <v>0</v>
      </c>
      <c r="S230" s="186">
        <f>'Education and Training'!AR36</f>
        <v>0</v>
      </c>
      <c r="T230" s="186">
        <f>'Education and Training'!AS36</f>
        <v>0</v>
      </c>
      <c r="U230" s="186">
        <f>'Education and Training'!AT36</f>
        <v>0</v>
      </c>
      <c r="V230" s="186">
        <f t="shared" si="1"/>
        <v>0</v>
      </c>
      <c r="W230" s="180"/>
      <c r="X230" s="180"/>
      <c r="Y230" s="180"/>
      <c r="Z230" s="180"/>
    </row>
    <row r="231" ht="12.75" customHeight="1">
      <c r="A231" s="180" t="str">
        <f>'Education and Training'!AA37</f>
        <v>Budget</v>
      </c>
      <c r="B231" s="180" t="str">
        <f>'Education and Training'!AB37</f>
        <v/>
      </c>
      <c r="C231" s="180">
        <f>'Education and Training'!AC37</f>
        <v>701</v>
      </c>
      <c r="D231" s="189" t="str">
        <f>'Education and Training'!AD37</f>
        <v>006</v>
      </c>
      <c r="E231" s="189"/>
      <c r="F231" s="180"/>
      <c r="G231" s="180"/>
      <c r="H231" s="180">
        <f>'Education and Training'!AG37</f>
        <v>110</v>
      </c>
      <c r="I231" s="180" t="str">
        <f>'Education and Training'!AH37</f>
        <v>USD</v>
      </c>
      <c r="J231" s="186">
        <f>'Education and Training'!AI37</f>
        <v>0</v>
      </c>
      <c r="K231" s="186">
        <f>'Education and Training'!AJ37</f>
        <v>0</v>
      </c>
      <c r="L231" s="186">
        <f>'Education and Training'!AK37</f>
        <v>0</v>
      </c>
      <c r="M231" s="186">
        <f>'Education and Training'!AL37</f>
        <v>0</v>
      </c>
      <c r="N231" s="186">
        <f>'Education and Training'!AM37</f>
        <v>0</v>
      </c>
      <c r="O231" s="186">
        <f>'Education and Training'!AN37</f>
        <v>0</v>
      </c>
      <c r="P231" s="186">
        <f>'Education and Training'!AO37</f>
        <v>0</v>
      </c>
      <c r="Q231" s="186">
        <f>'Education and Training'!AP37</f>
        <v>0</v>
      </c>
      <c r="R231" s="186">
        <f>'Education and Training'!AQ37</f>
        <v>0</v>
      </c>
      <c r="S231" s="186">
        <f>'Education and Training'!AR37</f>
        <v>0</v>
      </c>
      <c r="T231" s="186">
        <f>'Education and Training'!AS37</f>
        <v>0</v>
      </c>
      <c r="U231" s="186">
        <f>'Education and Training'!AT37</f>
        <v>0</v>
      </c>
      <c r="V231" s="186">
        <f t="shared" si="1"/>
        <v>0</v>
      </c>
      <c r="W231" s="180"/>
      <c r="X231" s="180"/>
      <c r="Y231" s="180"/>
      <c r="Z231" s="180"/>
    </row>
    <row r="232" ht="12.75" customHeight="1">
      <c r="A232" s="180" t="str">
        <f>'Education and Training'!AA41</f>
        <v>Budget</v>
      </c>
      <c r="B232" s="180" t="str">
        <f>'Education and Training'!AB41</f>
        <v>7006-000000</v>
      </c>
      <c r="C232" s="180">
        <f>'Education and Training'!AC41</f>
        <v>702</v>
      </c>
      <c r="D232" s="189" t="str">
        <f>'Education and Training'!AD41</f>
        <v>006</v>
      </c>
      <c r="E232" s="189"/>
      <c r="F232" s="180"/>
      <c r="G232" s="180"/>
      <c r="H232" s="180">
        <f>'Education and Training'!AG41</f>
        <v>110</v>
      </c>
      <c r="I232" s="180" t="str">
        <f>'Education and Training'!AH41</f>
        <v>USD</v>
      </c>
      <c r="J232" s="186">
        <f>'Education and Training'!AI41</f>
        <v>0</v>
      </c>
      <c r="K232" s="186">
        <f>'Education and Training'!AJ41</f>
        <v>0</v>
      </c>
      <c r="L232" s="186">
        <f>'Education and Training'!AK41</f>
        <v>0</v>
      </c>
      <c r="M232" s="186">
        <f>'Education and Training'!AL41</f>
        <v>0</v>
      </c>
      <c r="N232" s="186">
        <f>'Education and Training'!AM41</f>
        <v>0</v>
      </c>
      <c r="O232" s="186">
        <f>'Education and Training'!AN41</f>
        <v>0</v>
      </c>
      <c r="P232" s="186">
        <f>'Education and Training'!AO41</f>
        <v>0</v>
      </c>
      <c r="Q232" s="186">
        <f>'Education and Training'!AP41</f>
        <v>0</v>
      </c>
      <c r="R232" s="186">
        <f>'Education and Training'!AQ41</f>
        <v>0</v>
      </c>
      <c r="S232" s="186">
        <f>'Education and Training'!AR41</f>
        <v>0</v>
      </c>
      <c r="T232" s="186">
        <f>'Education and Training'!AS41</f>
        <v>0</v>
      </c>
      <c r="U232" s="186">
        <f>'Education and Training'!AT41</f>
        <v>0</v>
      </c>
      <c r="V232" s="186">
        <f t="shared" si="1"/>
        <v>0</v>
      </c>
      <c r="W232" s="180"/>
      <c r="X232" s="180"/>
      <c r="Y232" s="180"/>
      <c r="Z232" s="180"/>
    </row>
    <row r="233" ht="12.75" customHeight="1">
      <c r="A233" s="180" t="str">
        <f>'Education and Training'!AA42</f>
        <v>Budget</v>
      </c>
      <c r="B233" s="180" t="str">
        <f>'Education and Training'!AB42</f>
        <v>7010-000000</v>
      </c>
      <c r="C233" s="180">
        <f>'Education and Training'!AC42</f>
        <v>702</v>
      </c>
      <c r="D233" s="189" t="str">
        <f>'Education and Training'!AD42</f>
        <v>006</v>
      </c>
      <c r="E233" s="189"/>
      <c r="F233" s="180"/>
      <c r="G233" s="180"/>
      <c r="H233" s="180">
        <f>'Education and Training'!AG42</f>
        <v>110</v>
      </c>
      <c r="I233" s="180" t="str">
        <f>'Education and Training'!AH42</f>
        <v>USD</v>
      </c>
      <c r="J233" s="186">
        <f>'Education and Training'!AI42</f>
        <v>0</v>
      </c>
      <c r="K233" s="186">
        <f>'Education and Training'!AJ42</f>
        <v>0</v>
      </c>
      <c r="L233" s="186">
        <f>'Education and Training'!AK42</f>
        <v>0</v>
      </c>
      <c r="M233" s="186">
        <f>'Education and Training'!AL42</f>
        <v>0</v>
      </c>
      <c r="N233" s="186">
        <f>'Education and Training'!AM42</f>
        <v>0</v>
      </c>
      <c r="O233" s="186">
        <f>'Education and Training'!AN42</f>
        <v>0</v>
      </c>
      <c r="P233" s="186">
        <f>'Education and Training'!AO42</f>
        <v>0</v>
      </c>
      <c r="Q233" s="186">
        <f>'Education and Training'!AP42</f>
        <v>0</v>
      </c>
      <c r="R233" s="186">
        <f>'Education and Training'!AQ42</f>
        <v>0</v>
      </c>
      <c r="S233" s="186">
        <f>'Education and Training'!AR42</f>
        <v>0</v>
      </c>
      <c r="T233" s="186">
        <f>'Education and Training'!AS42</f>
        <v>0</v>
      </c>
      <c r="U233" s="186">
        <f>'Education and Training'!AT42</f>
        <v>0</v>
      </c>
      <c r="V233" s="186">
        <f t="shared" si="1"/>
        <v>0</v>
      </c>
      <c r="W233" s="180"/>
      <c r="X233" s="180"/>
      <c r="Y233" s="180"/>
      <c r="Z233" s="180"/>
    </row>
    <row r="234" ht="12.75" customHeight="1">
      <c r="A234" s="180" t="str">
        <f>'Education and Training'!AA43</f>
        <v>Budget</v>
      </c>
      <c r="B234" s="180" t="str">
        <f>'Education and Training'!AB43</f>
        <v>7014-000000</v>
      </c>
      <c r="C234" s="180">
        <f>'Education and Training'!AC43</f>
        <v>702</v>
      </c>
      <c r="D234" s="189" t="str">
        <f>'Education and Training'!AD43</f>
        <v>006</v>
      </c>
      <c r="E234" s="189"/>
      <c r="F234" s="180"/>
      <c r="G234" s="180"/>
      <c r="H234" s="180">
        <f>'Education and Training'!AG43</f>
        <v>110</v>
      </c>
      <c r="I234" s="180" t="str">
        <f>'Education and Training'!AH43</f>
        <v>USD</v>
      </c>
      <c r="J234" s="186">
        <f>'Education and Training'!AI43</f>
        <v>0</v>
      </c>
      <c r="K234" s="186">
        <f>'Education and Training'!AJ43</f>
        <v>0</v>
      </c>
      <c r="L234" s="186">
        <f>'Education and Training'!AK43</f>
        <v>0</v>
      </c>
      <c r="M234" s="186">
        <f>'Education and Training'!AL43</f>
        <v>0</v>
      </c>
      <c r="N234" s="186">
        <f>'Education and Training'!AM43</f>
        <v>0</v>
      </c>
      <c r="O234" s="186">
        <f>'Education and Training'!AN43</f>
        <v>0</v>
      </c>
      <c r="P234" s="186">
        <f>'Education and Training'!AO43</f>
        <v>0</v>
      </c>
      <c r="Q234" s="186">
        <f>'Education and Training'!AP43</f>
        <v>0</v>
      </c>
      <c r="R234" s="186">
        <f>'Education and Training'!AQ43</f>
        <v>0</v>
      </c>
      <c r="S234" s="186">
        <f>'Education and Training'!AR43</f>
        <v>0</v>
      </c>
      <c r="T234" s="186">
        <f>'Education and Training'!AS43</f>
        <v>0</v>
      </c>
      <c r="U234" s="186">
        <f>'Education and Training'!AT43</f>
        <v>0</v>
      </c>
      <c r="V234" s="186">
        <f t="shared" si="1"/>
        <v>0</v>
      </c>
      <c r="W234" s="180"/>
      <c r="X234" s="180"/>
      <c r="Y234" s="180"/>
      <c r="Z234" s="180"/>
    </row>
    <row r="235" ht="12.75" customHeight="1">
      <c r="A235" s="180" t="str">
        <f>'Education and Training'!AA44</f>
        <v>Budget</v>
      </c>
      <c r="B235" s="180" t="str">
        <f>'Education and Training'!AB44</f>
        <v>7042-000000</v>
      </c>
      <c r="C235" s="180">
        <f>'Education and Training'!AC44</f>
        <v>702</v>
      </c>
      <c r="D235" s="189" t="str">
        <f>'Education and Training'!AD44</f>
        <v>006</v>
      </c>
      <c r="E235" s="189"/>
      <c r="F235" s="180"/>
      <c r="G235" s="180"/>
      <c r="H235" s="180">
        <f>'Education and Training'!AG44</f>
        <v>110</v>
      </c>
      <c r="I235" s="180" t="str">
        <f>'Education and Training'!AH44</f>
        <v>USD</v>
      </c>
      <c r="J235" s="186">
        <f>'Education and Training'!AI44</f>
        <v>0</v>
      </c>
      <c r="K235" s="186">
        <f>'Education and Training'!AJ44</f>
        <v>0</v>
      </c>
      <c r="L235" s="186">
        <f>'Education and Training'!AK44</f>
        <v>0</v>
      </c>
      <c r="M235" s="186">
        <f>'Education and Training'!AL44</f>
        <v>0</v>
      </c>
      <c r="N235" s="186">
        <f>'Education and Training'!AM44</f>
        <v>0</v>
      </c>
      <c r="O235" s="186">
        <f>'Education and Training'!AN44</f>
        <v>0</v>
      </c>
      <c r="P235" s="186">
        <f>'Education and Training'!AO44</f>
        <v>0</v>
      </c>
      <c r="Q235" s="186">
        <f>'Education and Training'!AP44</f>
        <v>0</v>
      </c>
      <c r="R235" s="186">
        <f>'Education and Training'!AQ44</f>
        <v>0</v>
      </c>
      <c r="S235" s="186">
        <f>'Education and Training'!AR44</f>
        <v>0</v>
      </c>
      <c r="T235" s="186">
        <f>'Education and Training'!AS44</f>
        <v>0</v>
      </c>
      <c r="U235" s="186">
        <f>'Education and Training'!AT44</f>
        <v>0</v>
      </c>
      <c r="V235" s="186">
        <f t="shared" si="1"/>
        <v>0</v>
      </c>
      <c r="W235" s="180"/>
      <c r="X235" s="180"/>
      <c r="Y235" s="180"/>
      <c r="Z235" s="180"/>
    </row>
    <row r="236" ht="12.75" customHeight="1">
      <c r="A236" s="180" t="str">
        <f>'Education and Training'!AA45</f>
        <v>Budget</v>
      </c>
      <c r="B236" s="180" t="str">
        <f>'Education and Training'!AB45</f>
        <v/>
      </c>
      <c r="C236" s="180">
        <f>'Education and Training'!AC45</f>
        <v>702</v>
      </c>
      <c r="D236" s="189" t="str">
        <f>'Education and Training'!AD45</f>
        <v>006</v>
      </c>
      <c r="E236" s="189"/>
      <c r="F236" s="180"/>
      <c r="G236" s="180"/>
      <c r="H236" s="180">
        <f>'Education and Training'!AG45</f>
        <v>110</v>
      </c>
      <c r="I236" s="180" t="str">
        <f>'Education and Training'!AH45</f>
        <v>USD</v>
      </c>
      <c r="J236" s="186">
        <f>'Education and Training'!AI45</f>
        <v>0</v>
      </c>
      <c r="K236" s="186">
        <f>'Education and Training'!AJ45</f>
        <v>0</v>
      </c>
      <c r="L236" s="186">
        <f>'Education and Training'!AK45</f>
        <v>0</v>
      </c>
      <c r="M236" s="186">
        <f>'Education and Training'!AL45</f>
        <v>0</v>
      </c>
      <c r="N236" s="186">
        <f>'Education and Training'!AM45</f>
        <v>0</v>
      </c>
      <c r="O236" s="186">
        <f>'Education and Training'!AN45</f>
        <v>0</v>
      </c>
      <c r="P236" s="186">
        <f>'Education and Training'!AO45</f>
        <v>0</v>
      </c>
      <c r="Q236" s="186">
        <f>'Education and Training'!AP45</f>
        <v>0</v>
      </c>
      <c r="R236" s="186">
        <f>'Education and Training'!AQ45</f>
        <v>0</v>
      </c>
      <c r="S236" s="186">
        <f>'Education and Training'!AR45</f>
        <v>0</v>
      </c>
      <c r="T236" s="186">
        <f>'Education and Training'!AS45</f>
        <v>0</v>
      </c>
      <c r="U236" s="186">
        <f>'Education and Training'!AT45</f>
        <v>0</v>
      </c>
      <c r="V236" s="186">
        <f t="shared" si="1"/>
        <v>0</v>
      </c>
      <c r="W236" s="180"/>
      <c r="X236" s="180"/>
      <c r="Y236" s="180"/>
      <c r="Z236" s="180"/>
    </row>
    <row r="237" ht="12.75" customHeight="1">
      <c r="A237" s="180" t="str">
        <f>'Education and Training'!AA46</f>
        <v>Budget</v>
      </c>
      <c r="B237" s="180" t="str">
        <f>'Education and Training'!AB46</f>
        <v/>
      </c>
      <c r="C237" s="180">
        <f>'Education and Training'!AC46</f>
        <v>702</v>
      </c>
      <c r="D237" s="189" t="str">
        <f>'Education and Training'!AD46</f>
        <v>006</v>
      </c>
      <c r="E237" s="189"/>
      <c r="F237" s="180"/>
      <c r="G237" s="180"/>
      <c r="H237" s="180">
        <f>'Education and Training'!AG46</f>
        <v>110</v>
      </c>
      <c r="I237" s="180" t="str">
        <f>'Education and Training'!AH46</f>
        <v>USD</v>
      </c>
      <c r="J237" s="186">
        <f>'Education and Training'!AI46</f>
        <v>0</v>
      </c>
      <c r="K237" s="186">
        <f>'Education and Training'!AJ46</f>
        <v>0</v>
      </c>
      <c r="L237" s="186">
        <f>'Education and Training'!AK46</f>
        <v>0</v>
      </c>
      <c r="M237" s="186">
        <f>'Education and Training'!AL46</f>
        <v>0</v>
      </c>
      <c r="N237" s="186">
        <f>'Education and Training'!AM46</f>
        <v>0</v>
      </c>
      <c r="O237" s="186">
        <f>'Education and Training'!AN46</f>
        <v>0</v>
      </c>
      <c r="P237" s="186">
        <f>'Education and Training'!AO46</f>
        <v>0</v>
      </c>
      <c r="Q237" s="186">
        <f>'Education and Training'!AP46</f>
        <v>0</v>
      </c>
      <c r="R237" s="186">
        <f>'Education and Training'!AQ46</f>
        <v>0</v>
      </c>
      <c r="S237" s="186">
        <f>'Education and Training'!AR46</f>
        <v>0</v>
      </c>
      <c r="T237" s="186">
        <f>'Education and Training'!AS46</f>
        <v>0</v>
      </c>
      <c r="U237" s="186">
        <f>'Education and Training'!AT46</f>
        <v>0</v>
      </c>
      <c r="V237" s="186">
        <f t="shared" si="1"/>
        <v>0</v>
      </c>
      <c r="W237" s="180"/>
      <c r="X237" s="180"/>
      <c r="Y237" s="180"/>
      <c r="Z237" s="180"/>
    </row>
    <row r="238" ht="12.75" customHeight="1">
      <c r="A238" s="180" t="str">
        <f>'Education and Training'!AA47</f>
        <v>Budget</v>
      </c>
      <c r="B238" s="180" t="str">
        <f>'Education and Training'!AB47</f>
        <v/>
      </c>
      <c r="C238" s="180">
        <f>'Education and Training'!AC47</f>
        <v>702</v>
      </c>
      <c r="D238" s="189" t="str">
        <f>'Education and Training'!AD47</f>
        <v>006</v>
      </c>
      <c r="E238" s="189"/>
      <c r="F238" s="180"/>
      <c r="G238" s="180"/>
      <c r="H238" s="180">
        <f>'Education and Training'!AG47</f>
        <v>110</v>
      </c>
      <c r="I238" s="180" t="str">
        <f>'Education and Training'!AH47</f>
        <v>USD</v>
      </c>
      <c r="J238" s="186">
        <f>'Education and Training'!AI47</f>
        <v>0</v>
      </c>
      <c r="K238" s="186">
        <f>'Education and Training'!AJ47</f>
        <v>0</v>
      </c>
      <c r="L238" s="186">
        <f>'Education and Training'!AK47</f>
        <v>0</v>
      </c>
      <c r="M238" s="186">
        <f>'Education and Training'!AL47</f>
        <v>0</v>
      </c>
      <c r="N238" s="186">
        <f>'Education and Training'!AM47</f>
        <v>0</v>
      </c>
      <c r="O238" s="186">
        <f>'Education and Training'!AN47</f>
        <v>0</v>
      </c>
      <c r="P238" s="186">
        <f>'Education and Training'!AO47</f>
        <v>0</v>
      </c>
      <c r="Q238" s="186">
        <f>'Education and Training'!AP47</f>
        <v>0</v>
      </c>
      <c r="R238" s="186">
        <f>'Education and Training'!AQ47</f>
        <v>0</v>
      </c>
      <c r="S238" s="186">
        <f>'Education and Training'!AR47</f>
        <v>0</v>
      </c>
      <c r="T238" s="186">
        <f>'Education and Training'!AS47</f>
        <v>0</v>
      </c>
      <c r="U238" s="186">
        <f>'Education and Training'!AT47</f>
        <v>0</v>
      </c>
      <c r="V238" s="186">
        <f t="shared" si="1"/>
        <v>0</v>
      </c>
      <c r="W238" s="180"/>
      <c r="X238" s="180"/>
      <c r="Y238" s="180"/>
      <c r="Z238" s="180"/>
    </row>
    <row r="239" ht="12.75" customHeight="1">
      <c r="A239" s="180" t="str">
        <f>'Education and Training'!AA48</f>
        <v>Budget</v>
      </c>
      <c r="B239" s="180" t="str">
        <f>'Education and Training'!AB48</f>
        <v/>
      </c>
      <c r="C239" s="180">
        <f>'Education and Training'!AC48</f>
        <v>702</v>
      </c>
      <c r="D239" s="189" t="str">
        <f>'Education and Training'!AD48</f>
        <v>006</v>
      </c>
      <c r="E239" s="189"/>
      <c r="F239" s="180"/>
      <c r="G239" s="180"/>
      <c r="H239" s="180">
        <f>'Education and Training'!AG48</f>
        <v>110</v>
      </c>
      <c r="I239" s="180" t="str">
        <f>'Education and Training'!AH48</f>
        <v>USD</v>
      </c>
      <c r="J239" s="186">
        <f>'Education and Training'!AI48</f>
        <v>0</v>
      </c>
      <c r="K239" s="186">
        <f>'Education and Training'!AJ48</f>
        <v>0</v>
      </c>
      <c r="L239" s="186">
        <f>'Education and Training'!AK48</f>
        <v>0</v>
      </c>
      <c r="M239" s="186">
        <f>'Education and Training'!AL48</f>
        <v>0</v>
      </c>
      <c r="N239" s="186">
        <f>'Education and Training'!AM48</f>
        <v>0</v>
      </c>
      <c r="O239" s="186">
        <f>'Education and Training'!AN48</f>
        <v>0</v>
      </c>
      <c r="P239" s="186">
        <f>'Education and Training'!AO48</f>
        <v>0</v>
      </c>
      <c r="Q239" s="186">
        <f>'Education and Training'!AP48</f>
        <v>0</v>
      </c>
      <c r="R239" s="186">
        <f>'Education and Training'!AQ48</f>
        <v>0</v>
      </c>
      <c r="S239" s="186">
        <f>'Education and Training'!AR48</f>
        <v>0</v>
      </c>
      <c r="T239" s="186">
        <f>'Education and Training'!AS48</f>
        <v>0</v>
      </c>
      <c r="U239" s="186">
        <f>'Education and Training'!AT48</f>
        <v>0</v>
      </c>
      <c r="V239" s="186">
        <f t="shared" si="1"/>
        <v>0</v>
      </c>
      <c r="W239" s="180"/>
      <c r="X239" s="180"/>
      <c r="Y239" s="180"/>
      <c r="Z239" s="180"/>
    </row>
    <row r="240" ht="12.75" customHeight="1">
      <c r="A240" s="180" t="str">
        <f>'Education and Training'!AA52</f>
        <v>Budget</v>
      </c>
      <c r="B240" s="180" t="str">
        <f>'Education and Training'!AB52</f>
        <v>7004-000000</v>
      </c>
      <c r="C240" s="180">
        <f>'Education and Training'!AC52</f>
        <v>703</v>
      </c>
      <c r="D240" s="189" t="str">
        <f>'Education and Training'!AD52</f>
        <v>006</v>
      </c>
      <c r="E240" s="189"/>
      <c r="F240" s="180"/>
      <c r="G240" s="180"/>
      <c r="H240" s="180">
        <f>'Education and Training'!AG52</f>
        <v>110</v>
      </c>
      <c r="I240" s="180" t="str">
        <f>'Education and Training'!AH52</f>
        <v>USD</v>
      </c>
      <c r="J240" s="186">
        <f>'Education and Training'!AI52</f>
        <v>0</v>
      </c>
      <c r="K240" s="186">
        <f>'Education and Training'!AJ52</f>
        <v>0</v>
      </c>
      <c r="L240" s="186">
        <f>'Education and Training'!AK52</f>
        <v>500</v>
      </c>
      <c r="M240" s="186">
        <f>'Education and Training'!AL52</f>
        <v>0</v>
      </c>
      <c r="N240" s="186">
        <f>'Education and Training'!AM52</f>
        <v>0</v>
      </c>
      <c r="O240" s="186">
        <f>'Education and Training'!AN52</f>
        <v>0</v>
      </c>
      <c r="P240" s="186">
        <f>'Education and Training'!AO52</f>
        <v>0</v>
      </c>
      <c r="Q240" s="186">
        <f>'Education and Training'!AP52</f>
        <v>0</v>
      </c>
      <c r="R240" s="186">
        <f>'Education and Training'!AQ52</f>
        <v>0</v>
      </c>
      <c r="S240" s="186">
        <f>'Education and Training'!AR52</f>
        <v>1200</v>
      </c>
      <c r="T240" s="186">
        <f>'Education and Training'!AS52</f>
        <v>0</v>
      </c>
      <c r="U240" s="186">
        <f>'Education and Training'!AT52</f>
        <v>0</v>
      </c>
      <c r="V240" s="186">
        <f t="shared" si="1"/>
        <v>1700</v>
      </c>
      <c r="W240" s="180"/>
      <c r="X240" s="180"/>
      <c r="Y240" s="180"/>
      <c r="Z240" s="180"/>
    </row>
    <row r="241" ht="12.75" customHeight="1">
      <c r="A241" s="180" t="str">
        <f>'Education and Training'!AA53</f>
        <v>Budget</v>
      </c>
      <c r="B241" s="180" t="str">
        <f>'Education and Training'!AB53</f>
        <v>7006-000000</v>
      </c>
      <c r="C241" s="180">
        <f>'Education and Training'!AC53</f>
        <v>703</v>
      </c>
      <c r="D241" s="189" t="str">
        <f>'Education and Training'!AD53</f>
        <v>006</v>
      </c>
      <c r="E241" s="189"/>
      <c r="F241" s="180"/>
      <c r="G241" s="180"/>
      <c r="H241" s="180">
        <f>'Education and Training'!AG53</f>
        <v>110</v>
      </c>
      <c r="I241" s="180" t="str">
        <f>'Education and Training'!AH53</f>
        <v>USD</v>
      </c>
      <c r="J241" s="186">
        <f>'Education and Training'!AI53</f>
        <v>0</v>
      </c>
      <c r="K241" s="186">
        <f>'Education and Training'!AJ53</f>
        <v>0</v>
      </c>
      <c r="L241" s="186">
        <f>'Education and Training'!AK53</f>
        <v>0</v>
      </c>
      <c r="M241" s="186">
        <f>'Education and Training'!AL53</f>
        <v>0</v>
      </c>
      <c r="N241" s="186">
        <f>'Education and Training'!AM53</f>
        <v>0</v>
      </c>
      <c r="O241" s="186">
        <f>'Education and Training'!AN53</f>
        <v>0</v>
      </c>
      <c r="P241" s="186">
        <f>'Education and Training'!AO53</f>
        <v>0</v>
      </c>
      <c r="Q241" s="186">
        <f>'Education and Training'!AP53</f>
        <v>0</v>
      </c>
      <c r="R241" s="186">
        <f>'Education and Training'!AQ53</f>
        <v>0</v>
      </c>
      <c r="S241" s="186">
        <f>'Education and Training'!AR53</f>
        <v>1000</v>
      </c>
      <c r="T241" s="186">
        <f>'Education and Training'!AS53</f>
        <v>0</v>
      </c>
      <c r="U241" s="186">
        <f>'Education and Training'!AT53</f>
        <v>0</v>
      </c>
      <c r="V241" s="186">
        <f t="shared" si="1"/>
        <v>1000</v>
      </c>
      <c r="W241" s="180"/>
      <c r="X241" s="180"/>
      <c r="Y241" s="180"/>
      <c r="Z241" s="180"/>
    </row>
    <row r="242" ht="12.75" customHeight="1">
      <c r="A242" s="180" t="str">
        <f>'Education and Training'!AA54</f>
        <v>Budget</v>
      </c>
      <c r="B242" s="180" t="str">
        <f>'Education and Training'!AB54</f>
        <v>7012-000000</v>
      </c>
      <c r="C242" s="180">
        <f>'Education and Training'!AC54</f>
        <v>703</v>
      </c>
      <c r="D242" s="189" t="str">
        <f>'Education and Training'!AD54</f>
        <v>006</v>
      </c>
      <c r="E242" s="189"/>
      <c r="F242" s="180"/>
      <c r="G242" s="180"/>
      <c r="H242" s="180">
        <f>'Education and Training'!AG54</f>
        <v>110</v>
      </c>
      <c r="I242" s="180" t="str">
        <f>'Education and Training'!AH54</f>
        <v>USD</v>
      </c>
      <c r="J242" s="186">
        <f>'Education and Training'!AI54</f>
        <v>0</v>
      </c>
      <c r="K242" s="186">
        <f>'Education and Training'!AJ54</f>
        <v>0</v>
      </c>
      <c r="L242" s="186">
        <f>'Education and Training'!AK54</f>
        <v>0</v>
      </c>
      <c r="M242" s="186">
        <f>'Education and Training'!AL54</f>
        <v>50</v>
      </c>
      <c r="N242" s="186">
        <f>'Education and Training'!AM54</f>
        <v>50</v>
      </c>
      <c r="O242" s="186">
        <f>'Education and Training'!AN54</f>
        <v>50</v>
      </c>
      <c r="P242" s="186">
        <f>'Education and Training'!AO54</f>
        <v>50</v>
      </c>
      <c r="Q242" s="186">
        <f>'Education and Training'!AP54</f>
        <v>50</v>
      </c>
      <c r="R242" s="186">
        <f>'Education and Training'!AQ54</f>
        <v>50</v>
      </c>
      <c r="S242" s="186">
        <f>'Education and Training'!AR54</f>
        <v>400</v>
      </c>
      <c r="T242" s="186">
        <f>'Education and Training'!AS54</f>
        <v>0</v>
      </c>
      <c r="U242" s="186">
        <f>'Education and Training'!AT54</f>
        <v>0</v>
      </c>
      <c r="V242" s="186">
        <f t="shared" si="1"/>
        <v>700</v>
      </c>
      <c r="W242" s="180"/>
      <c r="X242" s="180"/>
      <c r="Y242" s="180"/>
      <c r="Z242" s="180"/>
    </row>
    <row r="243" ht="12.75" customHeight="1">
      <c r="A243" s="180" t="str">
        <f>'Education and Training'!AA55</f>
        <v>Budget</v>
      </c>
      <c r="B243" s="180" t="str">
        <f>'Education and Training'!AB55</f>
        <v>7014-000000</v>
      </c>
      <c r="C243" s="180">
        <f>'Education and Training'!AC55</f>
        <v>703</v>
      </c>
      <c r="D243" s="189" t="str">
        <f>'Education and Training'!AD55</f>
        <v>006</v>
      </c>
      <c r="E243" s="189"/>
      <c r="F243" s="180"/>
      <c r="G243" s="180"/>
      <c r="H243" s="180">
        <f>'Education and Training'!AG55</f>
        <v>110</v>
      </c>
      <c r="I243" s="180" t="str">
        <f>'Education and Training'!AH55</f>
        <v>USD</v>
      </c>
      <c r="J243" s="186">
        <f>'Education and Training'!AI55</f>
        <v>0</v>
      </c>
      <c r="K243" s="186">
        <f>'Education and Training'!AJ55</f>
        <v>0</v>
      </c>
      <c r="L243" s="186">
        <f>'Education and Training'!AK55</f>
        <v>100</v>
      </c>
      <c r="M243" s="186">
        <f>'Education and Training'!AL55</f>
        <v>100</v>
      </c>
      <c r="N243" s="186">
        <f>'Education and Training'!AM55</f>
        <v>100</v>
      </c>
      <c r="O243" s="186">
        <f>'Education and Training'!AN55</f>
        <v>100</v>
      </c>
      <c r="P243" s="186">
        <f>'Education and Training'!AO55</f>
        <v>100</v>
      </c>
      <c r="Q243" s="186">
        <f>'Education and Training'!AP55</f>
        <v>100</v>
      </c>
      <c r="R243" s="186">
        <f>'Education and Training'!AQ55</f>
        <v>100</v>
      </c>
      <c r="S243" s="186">
        <f>'Education and Training'!AR55</f>
        <v>100</v>
      </c>
      <c r="T243" s="186">
        <f>'Education and Training'!AS55</f>
        <v>100</v>
      </c>
      <c r="U243" s="186">
        <f>'Education and Training'!AT55</f>
        <v>100</v>
      </c>
      <c r="V243" s="186">
        <f t="shared" si="1"/>
        <v>1000</v>
      </c>
      <c r="W243" s="180"/>
      <c r="X243" s="180"/>
      <c r="Y243" s="180"/>
      <c r="Z243" s="180"/>
    </row>
    <row r="244" ht="12.75" customHeight="1">
      <c r="A244" s="180" t="str">
        <f>'Education and Training'!AA56</f>
        <v>Budget</v>
      </c>
      <c r="B244" s="180" t="str">
        <f>'Education and Training'!AB56</f>
        <v/>
      </c>
      <c r="C244" s="180">
        <f>'Education and Training'!AC56</f>
        <v>703</v>
      </c>
      <c r="D244" s="189" t="str">
        <f>'Education and Training'!AD56</f>
        <v>006</v>
      </c>
      <c r="E244" s="189"/>
      <c r="F244" s="180"/>
      <c r="G244" s="180"/>
      <c r="H244" s="180">
        <f>'Education and Training'!AG56</f>
        <v>110</v>
      </c>
      <c r="I244" s="180" t="str">
        <f>'Education and Training'!AH56</f>
        <v>USD</v>
      </c>
      <c r="J244" s="186">
        <f>'Education and Training'!AI56</f>
        <v>0</v>
      </c>
      <c r="K244" s="186">
        <f>'Education and Training'!AJ56</f>
        <v>0</v>
      </c>
      <c r="L244" s="186">
        <f>'Education and Training'!AK56</f>
        <v>0</v>
      </c>
      <c r="M244" s="186">
        <f>'Education and Training'!AL56</f>
        <v>0</v>
      </c>
      <c r="N244" s="186">
        <f>'Education and Training'!AM56</f>
        <v>0</v>
      </c>
      <c r="O244" s="186">
        <f>'Education and Training'!AN56</f>
        <v>0</v>
      </c>
      <c r="P244" s="186">
        <f>'Education and Training'!AO56</f>
        <v>0</v>
      </c>
      <c r="Q244" s="186">
        <f>'Education and Training'!AP56</f>
        <v>0</v>
      </c>
      <c r="R244" s="186">
        <f>'Education and Training'!AQ56</f>
        <v>0</v>
      </c>
      <c r="S244" s="186">
        <f>'Education and Training'!AR56</f>
        <v>0</v>
      </c>
      <c r="T244" s="186">
        <f>'Education and Training'!AS56</f>
        <v>0</v>
      </c>
      <c r="U244" s="186">
        <f>'Education and Training'!AT56</f>
        <v>0</v>
      </c>
      <c r="V244" s="186">
        <f t="shared" si="1"/>
        <v>0</v>
      </c>
      <c r="W244" s="180"/>
      <c r="X244" s="180"/>
      <c r="Y244" s="180"/>
      <c r="Z244" s="180"/>
    </row>
    <row r="245" ht="12.75" customHeight="1">
      <c r="A245" s="180" t="str">
        <f>'Education and Training'!AA57</f>
        <v>Budget</v>
      </c>
      <c r="B245" s="180" t="str">
        <f>'Education and Training'!AB57</f>
        <v/>
      </c>
      <c r="C245" s="180">
        <f>'Education and Training'!AC57</f>
        <v>703</v>
      </c>
      <c r="D245" s="189" t="str">
        <f>'Education and Training'!AD57</f>
        <v>006</v>
      </c>
      <c r="E245" s="189"/>
      <c r="F245" s="180"/>
      <c r="G245" s="180"/>
      <c r="H245" s="180">
        <f>'Education and Training'!AG57</f>
        <v>110</v>
      </c>
      <c r="I245" s="180" t="str">
        <f>'Education and Training'!AH57</f>
        <v>USD</v>
      </c>
      <c r="J245" s="186">
        <f>'Education and Training'!AI57</f>
        <v>0</v>
      </c>
      <c r="K245" s="186">
        <f>'Education and Training'!AJ57</f>
        <v>0</v>
      </c>
      <c r="L245" s="186">
        <f>'Education and Training'!AK57</f>
        <v>0</v>
      </c>
      <c r="M245" s="186">
        <f>'Education and Training'!AL57</f>
        <v>0</v>
      </c>
      <c r="N245" s="186">
        <f>'Education and Training'!AM57</f>
        <v>0</v>
      </c>
      <c r="O245" s="186">
        <f>'Education and Training'!AN57</f>
        <v>0</v>
      </c>
      <c r="P245" s="186">
        <f>'Education and Training'!AO57</f>
        <v>0</v>
      </c>
      <c r="Q245" s="186">
        <f>'Education and Training'!AP57</f>
        <v>0</v>
      </c>
      <c r="R245" s="186">
        <f>'Education and Training'!AQ57</f>
        <v>0</v>
      </c>
      <c r="S245" s="186">
        <f>'Education and Training'!AR57</f>
        <v>0</v>
      </c>
      <c r="T245" s="186">
        <f>'Education and Training'!AS57</f>
        <v>0</v>
      </c>
      <c r="U245" s="186">
        <f>'Education and Training'!AT57</f>
        <v>0</v>
      </c>
      <c r="V245" s="186">
        <f t="shared" si="1"/>
        <v>0</v>
      </c>
      <c r="W245" s="180"/>
      <c r="X245" s="180"/>
      <c r="Y245" s="180"/>
      <c r="Z245" s="180"/>
    </row>
    <row r="246" ht="12.75" customHeight="1">
      <c r="A246" s="180" t="str">
        <f>'Education and Training'!AA58</f>
        <v>Budget</v>
      </c>
      <c r="B246" s="180" t="str">
        <f>'Education and Training'!AB58</f>
        <v/>
      </c>
      <c r="C246" s="180">
        <f>'Education and Training'!AC58</f>
        <v>703</v>
      </c>
      <c r="D246" s="189" t="str">
        <f>'Education and Training'!AD58</f>
        <v>006</v>
      </c>
      <c r="E246" s="189"/>
      <c r="F246" s="180"/>
      <c r="G246" s="180"/>
      <c r="H246" s="180">
        <f>'Education and Training'!AG58</f>
        <v>110</v>
      </c>
      <c r="I246" s="180" t="str">
        <f>'Education and Training'!AH58</f>
        <v>USD</v>
      </c>
      <c r="J246" s="186">
        <f>'Education and Training'!AI58</f>
        <v>0</v>
      </c>
      <c r="K246" s="186">
        <f>'Education and Training'!AJ58</f>
        <v>0</v>
      </c>
      <c r="L246" s="186">
        <f>'Education and Training'!AK58</f>
        <v>0</v>
      </c>
      <c r="M246" s="186">
        <f>'Education and Training'!AL58</f>
        <v>0</v>
      </c>
      <c r="N246" s="186">
        <f>'Education and Training'!AM58</f>
        <v>0</v>
      </c>
      <c r="O246" s="186">
        <f>'Education and Training'!AN58</f>
        <v>0</v>
      </c>
      <c r="P246" s="186">
        <f>'Education and Training'!AO58</f>
        <v>0</v>
      </c>
      <c r="Q246" s="186">
        <f>'Education and Training'!AP58</f>
        <v>0</v>
      </c>
      <c r="R246" s="186">
        <f>'Education and Training'!AQ58</f>
        <v>0</v>
      </c>
      <c r="S246" s="186">
        <f>'Education and Training'!AR58</f>
        <v>0</v>
      </c>
      <c r="T246" s="186">
        <f>'Education and Training'!AS58</f>
        <v>0</v>
      </c>
      <c r="U246" s="186">
        <f>'Education and Training'!AT58</f>
        <v>0</v>
      </c>
      <c r="V246" s="186">
        <f t="shared" si="1"/>
        <v>0</v>
      </c>
      <c r="W246" s="180"/>
      <c r="X246" s="180"/>
      <c r="Y246" s="180"/>
      <c r="Z246" s="180"/>
    </row>
    <row r="247" ht="12.75" customHeight="1">
      <c r="A247" s="180" t="str">
        <f>'Education and Training'!AA59</f>
        <v>Budget</v>
      </c>
      <c r="B247" s="180" t="str">
        <f>'Education and Training'!AB59</f>
        <v/>
      </c>
      <c r="C247" s="180">
        <f>'Education and Training'!AC59</f>
        <v>703</v>
      </c>
      <c r="D247" s="189" t="str">
        <f>'Education and Training'!AD59</f>
        <v>006</v>
      </c>
      <c r="E247" s="189"/>
      <c r="F247" s="180"/>
      <c r="G247" s="180"/>
      <c r="H247" s="180">
        <f>'Education and Training'!AG59</f>
        <v>110</v>
      </c>
      <c r="I247" s="180" t="str">
        <f>'Education and Training'!AH59</f>
        <v>USD</v>
      </c>
      <c r="J247" s="186">
        <f>'Education and Training'!AI59</f>
        <v>0</v>
      </c>
      <c r="K247" s="186">
        <f>'Education and Training'!AJ59</f>
        <v>0</v>
      </c>
      <c r="L247" s="186">
        <f>'Education and Training'!AK59</f>
        <v>0</v>
      </c>
      <c r="M247" s="186">
        <f>'Education and Training'!AL59</f>
        <v>0</v>
      </c>
      <c r="N247" s="186">
        <f>'Education and Training'!AM59</f>
        <v>0</v>
      </c>
      <c r="O247" s="186">
        <f>'Education and Training'!AN59</f>
        <v>0</v>
      </c>
      <c r="P247" s="186">
        <f>'Education and Training'!AO59</f>
        <v>0</v>
      </c>
      <c r="Q247" s="186">
        <f>'Education and Training'!AP59</f>
        <v>0</v>
      </c>
      <c r="R247" s="186">
        <f>'Education and Training'!AQ59</f>
        <v>0</v>
      </c>
      <c r="S247" s="186">
        <f>'Education and Training'!AR59</f>
        <v>0</v>
      </c>
      <c r="T247" s="186">
        <f>'Education and Training'!AS59</f>
        <v>0</v>
      </c>
      <c r="U247" s="186">
        <f>'Education and Training'!AT59</f>
        <v>0</v>
      </c>
      <c r="V247" s="186">
        <f t="shared" si="1"/>
        <v>0</v>
      </c>
      <c r="W247" s="180"/>
      <c r="X247" s="180"/>
      <c r="Y247" s="180"/>
      <c r="Z247" s="180"/>
    </row>
    <row r="248" ht="12.75" customHeight="1">
      <c r="A248" s="180" t="str">
        <f>'Education and Training'!AA63</f>
        <v>Budget</v>
      </c>
      <c r="B248" s="180" t="str">
        <f>'Education and Training'!AB63</f>
        <v>7006-000000</v>
      </c>
      <c r="C248" s="180">
        <f>'Education and Training'!AC63</f>
        <v>704</v>
      </c>
      <c r="D248" s="189" t="str">
        <f>'Education and Training'!AD63</f>
        <v>006</v>
      </c>
      <c r="E248" s="189"/>
      <c r="F248" s="180"/>
      <c r="G248" s="180"/>
      <c r="H248" s="180">
        <f>'Education and Training'!AG63</f>
        <v>110</v>
      </c>
      <c r="I248" s="180" t="str">
        <f>'Education and Training'!AH63</f>
        <v>USD</v>
      </c>
      <c r="J248" s="186">
        <f>'Education and Training'!AI63</f>
        <v>0</v>
      </c>
      <c r="K248" s="186">
        <f>'Education and Training'!AJ63</f>
        <v>0</v>
      </c>
      <c r="L248" s="186">
        <f>'Education and Training'!AK63</f>
        <v>0</v>
      </c>
      <c r="M248" s="186">
        <f>'Education and Training'!AL63</f>
        <v>0</v>
      </c>
      <c r="N248" s="186">
        <f>'Education and Training'!AM63</f>
        <v>0</v>
      </c>
      <c r="O248" s="186">
        <f>'Education and Training'!AN63</f>
        <v>0</v>
      </c>
      <c r="P248" s="186">
        <f>'Education and Training'!AO63</f>
        <v>0</v>
      </c>
      <c r="Q248" s="186">
        <f>'Education and Training'!AP63</f>
        <v>0</v>
      </c>
      <c r="R248" s="186">
        <f>'Education and Training'!AQ63</f>
        <v>0</v>
      </c>
      <c r="S248" s="186">
        <f>'Education and Training'!AR63</f>
        <v>0</v>
      </c>
      <c r="T248" s="186">
        <f>'Education and Training'!AS63</f>
        <v>0</v>
      </c>
      <c r="U248" s="186">
        <f>'Education and Training'!AT63</f>
        <v>0</v>
      </c>
      <c r="V248" s="186">
        <f t="shared" si="1"/>
        <v>0</v>
      </c>
      <c r="W248" s="180"/>
      <c r="X248" s="180"/>
      <c r="Y248" s="180"/>
      <c r="Z248" s="180"/>
    </row>
    <row r="249" ht="12.75" customHeight="1">
      <c r="A249" s="180" t="str">
        <f>'Education and Training'!AA64</f>
        <v>Budget</v>
      </c>
      <c r="B249" s="180" t="str">
        <f>'Education and Training'!AB64</f>
        <v>7010-000000</v>
      </c>
      <c r="C249" s="180">
        <f>'Education and Training'!AC64</f>
        <v>704</v>
      </c>
      <c r="D249" s="189" t="str">
        <f>'Education and Training'!AD64</f>
        <v>006</v>
      </c>
      <c r="E249" s="189"/>
      <c r="F249" s="180"/>
      <c r="G249" s="180"/>
      <c r="H249" s="180">
        <f>'Education and Training'!AG64</f>
        <v>110</v>
      </c>
      <c r="I249" s="180" t="str">
        <f>'Education and Training'!AH64</f>
        <v>USD</v>
      </c>
      <c r="J249" s="186">
        <f>'Education and Training'!AI64</f>
        <v>0</v>
      </c>
      <c r="K249" s="186">
        <f>'Education and Training'!AJ64</f>
        <v>0</v>
      </c>
      <c r="L249" s="186">
        <f>'Education and Training'!AK64</f>
        <v>0</v>
      </c>
      <c r="M249" s="186">
        <f>'Education and Training'!AL64</f>
        <v>0</v>
      </c>
      <c r="N249" s="186">
        <f>'Education and Training'!AM64</f>
        <v>0</v>
      </c>
      <c r="O249" s="186">
        <f>'Education and Training'!AN64</f>
        <v>0</v>
      </c>
      <c r="P249" s="186">
        <f>'Education and Training'!AO64</f>
        <v>0</v>
      </c>
      <c r="Q249" s="186">
        <f>'Education and Training'!AP64</f>
        <v>0</v>
      </c>
      <c r="R249" s="186">
        <f>'Education and Training'!AQ64</f>
        <v>0</v>
      </c>
      <c r="S249" s="186">
        <f>'Education and Training'!AR64</f>
        <v>0</v>
      </c>
      <c r="T249" s="186">
        <f>'Education and Training'!AS64</f>
        <v>0</v>
      </c>
      <c r="U249" s="186">
        <f>'Education and Training'!AT64</f>
        <v>0</v>
      </c>
      <c r="V249" s="186">
        <f t="shared" si="1"/>
        <v>0</v>
      </c>
      <c r="W249" s="180"/>
      <c r="X249" s="180"/>
      <c r="Y249" s="180"/>
      <c r="Z249" s="180"/>
    </row>
    <row r="250" ht="12.75" customHeight="1">
      <c r="A250" s="180" t="str">
        <f>'Education and Training'!AA65</f>
        <v>Budget</v>
      </c>
      <c r="B250" s="180" t="str">
        <f>'Education and Training'!AB65</f>
        <v/>
      </c>
      <c r="C250" s="180">
        <f>'Education and Training'!AC65</f>
        <v>704</v>
      </c>
      <c r="D250" s="189" t="str">
        <f>'Education and Training'!AD65</f>
        <v>006</v>
      </c>
      <c r="E250" s="189"/>
      <c r="F250" s="180"/>
      <c r="G250" s="180"/>
      <c r="H250" s="180">
        <f>'Education and Training'!AG65</f>
        <v>110</v>
      </c>
      <c r="I250" s="180" t="str">
        <f>'Education and Training'!AH65</f>
        <v>USD</v>
      </c>
      <c r="J250" s="186">
        <f>'Education and Training'!AI65</f>
        <v>0</v>
      </c>
      <c r="K250" s="186">
        <f>'Education and Training'!AJ65</f>
        <v>0</v>
      </c>
      <c r="L250" s="186">
        <f>'Education and Training'!AK65</f>
        <v>0</v>
      </c>
      <c r="M250" s="186">
        <f>'Education and Training'!AL65</f>
        <v>0</v>
      </c>
      <c r="N250" s="186">
        <f>'Education and Training'!AM65</f>
        <v>0</v>
      </c>
      <c r="O250" s="186">
        <f>'Education and Training'!AN65</f>
        <v>0</v>
      </c>
      <c r="P250" s="186">
        <f>'Education and Training'!AO65</f>
        <v>0</v>
      </c>
      <c r="Q250" s="186">
        <f>'Education and Training'!AP65</f>
        <v>0</v>
      </c>
      <c r="R250" s="186">
        <f>'Education and Training'!AQ65</f>
        <v>0</v>
      </c>
      <c r="S250" s="186">
        <f>'Education and Training'!AR65</f>
        <v>0</v>
      </c>
      <c r="T250" s="186">
        <f>'Education and Training'!AS65</f>
        <v>0</v>
      </c>
      <c r="U250" s="186">
        <f>'Education and Training'!AT65</f>
        <v>0</v>
      </c>
      <c r="V250" s="186">
        <f t="shared" si="1"/>
        <v>0</v>
      </c>
      <c r="W250" s="180"/>
      <c r="X250" s="180"/>
      <c r="Y250" s="180"/>
      <c r="Z250" s="180"/>
    </row>
    <row r="251" ht="12.75" customHeight="1">
      <c r="A251" s="180" t="str">
        <f>'Education and Training'!AA66</f>
        <v>Budget</v>
      </c>
      <c r="B251" s="180" t="str">
        <f>'Education and Training'!AB66</f>
        <v/>
      </c>
      <c r="C251" s="180">
        <f>'Education and Training'!AC66</f>
        <v>704</v>
      </c>
      <c r="D251" s="189" t="str">
        <f>'Education and Training'!AD66</f>
        <v>006</v>
      </c>
      <c r="E251" s="189"/>
      <c r="F251" s="180"/>
      <c r="G251" s="180"/>
      <c r="H251" s="180">
        <f>'Education and Training'!AG66</f>
        <v>110</v>
      </c>
      <c r="I251" s="180" t="str">
        <f>'Education and Training'!AH66</f>
        <v>USD</v>
      </c>
      <c r="J251" s="186">
        <f>'Education and Training'!AI66</f>
        <v>0</v>
      </c>
      <c r="K251" s="186">
        <f>'Education and Training'!AJ66</f>
        <v>0</v>
      </c>
      <c r="L251" s="186">
        <f>'Education and Training'!AK66</f>
        <v>0</v>
      </c>
      <c r="M251" s="186">
        <f>'Education and Training'!AL66</f>
        <v>0</v>
      </c>
      <c r="N251" s="186">
        <f>'Education and Training'!AM66</f>
        <v>0</v>
      </c>
      <c r="O251" s="186">
        <f>'Education and Training'!AN66</f>
        <v>0</v>
      </c>
      <c r="P251" s="186">
        <f>'Education and Training'!AO66</f>
        <v>0</v>
      </c>
      <c r="Q251" s="186">
        <f>'Education and Training'!AP66</f>
        <v>0</v>
      </c>
      <c r="R251" s="186">
        <f>'Education and Training'!AQ66</f>
        <v>0</v>
      </c>
      <c r="S251" s="186">
        <f>'Education and Training'!AR66</f>
        <v>0</v>
      </c>
      <c r="T251" s="186">
        <f>'Education and Training'!AS66</f>
        <v>0</v>
      </c>
      <c r="U251" s="186">
        <f>'Education and Training'!AT66</f>
        <v>0</v>
      </c>
      <c r="V251" s="186">
        <f t="shared" si="1"/>
        <v>0</v>
      </c>
      <c r="W251" s="180"/>
      <c r="X251" s="180"/>
      <c r="Y251" s="180"/>
      <c r="Z251" s="180"/>
    </row>
    <row r="252" ht="12.75" customHeight="1">
      <c r="A252" s="180" t="str">
        <f>'Education and Training'!AA67</f>
        <v>Budget</v>
      </c>
      <c r="B252" s="180" t="str">
        <f>'Education and Training'!AB67</f>
        <v/>
      </c>
      <c r="C252" s="180">
        <f>'Education and Training'!AC67</f>
        <v>704</v>
      </c>
      <c r="D252" s="189" t="str">
        <f>'Education and Training'!AD67</f>
        <v>006</v>
      </c>
      <c r="E252" s="189"/>
      <c r="F252" s="180"/>
      <c r="G252" s="180"/>
      <c r="H252" s="180">
        <f>'Education and Training'!AG67</f>
        <v>110</v>
      </c>
      <c r="I252" s="180" t="str">
        <f>'Education and Training'!AH67</f>
        <v>USD</v>
      </c>
      <c r="J252" s="186">
        <f>'Education and Training'!AI67</f>
        <v>0</v>
      </c>
      <c r="K252" s="186">
        <f>'Education and Training'!AJ67</f>
        <v>0</v>
      </c>
      <c r="L252" s="186">
        <f>'Education and Training'!AK67</f>
        <v>0</v>
      </c>
      <c r="M252" s="186">
        <f>'Education and Training'!AL67</f>
        <v>0</v>
      </c>
      <c r="N252" s="186">
        <f>'Education and Training'!AM67</f>
        <v>0</v>
      </c>
      <c r="O252" s="186">
        <f>'Education and Training'!AN67</f>
        <v>0</v>
      </c>
      <c r="P252" s="186">
        <f>'Education and Training'!AO67</f>
        <v>0</v>
      </c>
      <c r="Q252" s="186">
        <f>'Education and Training'!AP67</f>
        <v>0</v>
      </c>
      <c r="R252" s="186">
        <f>'Education and Training'!AQ67</f>
        <v>0</v>
      </c>
      <c r="S252" s="186">
        <f>'Education and Training'!AR67</f>
        <v>0</v>
      </c>
      <c r="T252" s="186">
        <f>'Education and Training'!AS67</f>
        <v>0</v>
      </c>
      <c r="U252" s="186">
        <f>'Education and Training'!AT67</f>
        <v>0</v>
      </c>
      <c r="V252" s="186">
        <f t="shared" si="1"/>
        <v>0</v>
      </c>
      <c r="W252" s="180"/>
      <c r="X252" s="180"/>
      <c r="Y252" s="180"/>
      <c r="Z252" s="180"/>
    </row>
    <row r="253" ht="12.75" customHeight="1">
      <c r="A253" s="180" t="str">
        <f>'Education and Training'!AA68</f>
        <v>Budget</v>
      </c>
      <c r="B253" s="180" t="str">
        <f>'Education and Training'!AB68</f>
        <v/>
      </c>
      <c r="C253" s="180">
        <f>'Education and Training'!AC68</f>
        <v>704</v>
      </c>
      <c r="D253" s="189" t="str">
        <f>'Education and Training'!AD68</f>
        <v>006</v>
      </c>
      <c r="E253" s="189"/>
      <c r="F253" s="180"/>
      <c r="G253" s="180"/>
      <c r="H253" s="180">
        <f>'Education and Training'!AG68</f>
        <v>110</v>
      </c>
      <c r="I253" s="180" t="str">
        <f>'Education and Training'!AH68</f>
        <v>USD</v>
      </c>
      <c r="J253" s="186">
        <f>'Education and Training'!AI68</f>
        <v>0</v>
      </c>
      <c r="K253" s="186">
        <f>'Education and Training'!AJ68</f>
        <v>0</v>
      </c>
      <c r="L253" s="186">
        <f>'Education and Training'!AK68</f>
        <v>0</v>
      </c>
      <c r="M253" s="186">
        <f>'Education and Training'!AL68</f>
        <v>0</v>
      </c>
      <c r="N253" s="186">
        <f>'Education and Training'!AM68</f>
        <v>0</v>
      </c>
      <c r="O253" s="186">
        <f>'Education and Training'!AN68</f>
        <v>0</v>
      </c>
      <c r="P253" s="186">
        <f>'Education and Training'!AO68</f>
        <v>0</v>
      </c>
      <c r="Q253" s="186">
        <f>'Education and Training'!AP68</f>
        <v>0</v>
      </c>
      <c r="R253" s="186">
        <f>'Education and Training'!AQ68</f>
        <v>0</v>
      </c>
      <c r="S253" s="186">
        <f>'Education and Training'!AR68</f>
        <v>0</v>
      </c>
      <c r="T253" s="186">
        <f>'Education and Training'!AS68</f>
        <v>0</v>
      </c>
      <c r="U253" s="186">
        <f>'Education and Training'!AT68</f>
        <v>0</v>
      </c>
      <c r="V253" s="186">
        <f t="shared" si="1"/>
        <v>0</v>
      </c>
      <c r="W253" s="180"/>
      <c r="X253" s="180"/>
      <c r="Y253" s="180"/>
      <c r="Z253" s="180"/>
    </row>
    <row r="254" ht="12.75" customHeight="1">
      <c r="A254" s="180" t="str">
        <f>'Education and Training'!AA72</f>
        <v>Budget</v>
      </c>
      <c r="B254" s="180" t="str">
        <f>'Education and Training'!AB72</f>
        <v>7004-000000</v>
      </c>
      <c r="C254" s="180">
        <f>'Education and Training'!AC72</f>
        <v>706</v>
      </c>
      <c r="D254" s="189" t="str">
        <f>'Education and Training'!AD72</f>
        <v>006</v>
      </c>
      <c r="E254" s="189"/>
      <c r="F254" s="180"/>
      <c r="G254" s="180"/>
      <c r="H254" s="180">
        <f>'Education and Training'!AG72</f>
        <v>110</v>
      </c>
      <c r="I254" s="180" t="str">
        <f>'Education and Training'!AH72</f>
        <v>USD</v>
      </c>
      <c r="J254" s="186">
        <f>'Education and Training'!AI72</f>
        <v>0</v>
      </c>
      <c r="K254" s="186">
        <f>'Education and Training'!AJ72</f>
        <v>0</v>
      </c>
      <c r="L254" s="186">
        <f>'Education and Training'!AK72</f>
        <v>0</v>
      </c>
      <c r="M254" s="186">
        <f>'Education and Training'!AL72</f>
        <v>0</v>
      </c>
      <c r="N254" s="186">
        <f>'Education and Training'!AM72</f>
        <v>0</v>
      </c>
      <c r="O254" s="186">
        <f>'Education and Training'!AN72</f>
        <v>0</v>
      </c>
      <c r="P254" s="186">
        <f>'Education and Training'!AO72</f>
        <v>0</v>
      </c>
      <c r="Q254" s="186">
        <f>'Education and Training'!AP72</f>
        <v>0</v>
      </c>
      <c r="R254" s="186">
        <f>'Education and Training'!AQ72</f>
        <v>0</v>
      </c>
      <c r="S254" s="186">
        <f>'Education and Training'!AR72</f>
        <v>0</v>
      </c>
      <c r="T254" s="186">
        <f>'Education and Training'!AS72</f>
        <v>0</v>
      </c>
      <c r="U254" s="186">
        <f>'Education and Training'!AT72</f>
        <v>0</v>
      </c>
      <c r="V254" s="186">
        <f t="shared" si="1"/>
        <v>0</v>
      </c>
      <c r="W254" s="180"/>
      <c r="X254" s="180"/>
      <c r="Y254" s="180"/>
      <c r="Z254" s="180"/>
    </row>
    <row r="255" ht="12.75" customHeight="1">
      <c r="A255" s="180" t="str">
        <f>'Education and Training'!AA73</f>
        <v>Budget</v>
      </c>
      <c r="B255" s="180" t="str">
        <f>'Education and Training'!AB73</f>
        <v>7006-000000</v>
      </c>
      <c r="C255" s="180">
        <f>'Education and Training'!AC73</f>
        <v>706</v>
      </c>
      <c r="D255" s="189" t="str">
        <f>'Education and Training'!AD73</f>
        <v>006</v>
      </c>
      <c r="E255" s="189"/>
      <c r="F255" s="180"/>
      <c r="G255" s="180"/>
      <c r="H255" s="180">
        <f>'Education and Training'!AG73</f>
        <v>110</v>
      </c>
      <c r="I255" s="180" t="str">
        <f>'Education and Training'!AH73</f>
        <v>USD</v>
      </c>
      <c r="J255" s="186">
        <f>'Education and Training'!AI73</f>
        <v>0</v>
      </c>
      <c r="K255" s="186">
        <f>'Education and Training'!AJ73</f>
        <v>0</v>
      </c>
      <c r="L255" s="186">
        <f>'Education and Training'!AK73</f>
        <v>0</v>
      </c>
      <c r="M255" s="186">
        <f>'Education and Training'!AL73</f>
        <v>0</v>
      </c>
      <c r="N255" s="186">
        <f>'Education and Training'!AM73</f>
        <v>0</v>
      </c>
      <c r="O255" s="186">
        <f>'Education and Training'!AN73</f>
        <v>0</v>
      </c>
      <c r="P255" s="186">
        <f>'Education and Training'!AO73</f>
        <v>1000</v>
      </c>
      <c r="Q255" s="186">
        <f>'Education and Training'!AP73</f>
        <v>0</v>
      </c>
      <c r="R255" s="186">
        <f>'Education and Training'!AQ73</f>
        <v>0</v>
      </c>
      <c r="S255" s="186">
        <f>'Education and Training'!AR73</f>
        <v>0</v>
      </c>
      <c r="T255" s="186">
        <f>'Education and Training'!AS73</f>
        <v>0</v>
      </c>
      <c r="U255" s="186">
        <f>'Education and Training'!AT73</f>
        <v>0</v>
      </c>
      <c r="V255" s="186">
        <f t="shared" si="1"/>
        <v>1000</v>
      </c>
      <c r="W255" s="180"/>
      <c r="X255" s="180"/>
      <c r="Y255" s="180"/>
      <c r="Z255" s="180"/>
    </row>
    <row r="256" ht="12.75" customHeight="1">
      <c r="A256" s="180" t="str">
        <f>'Education and Training'!AA74</f>
        <v>Budget</v>
      </c>
      <c r="B256" s="180" t="str">
        <f>'Education and Training'!AB74</f>
        <v>7010-000000</v>
      </c>
      <c r="C256" s="180">
        <f>'Education and Training'!AC74</f>
        <v>706</v>
      </c>
      <c r="D256" s="189" t="str">
        <f>'Education and Training'!AD74</f>
        <v>006</v>
      </c>
      <c r="E256" s="189"/>
      <c r="F256" s="180"/>
      <c r="G256" s="180"/>
      <c r="H256" s="180">
        <f>'Education and Training'!AG74</f>
        <v>110</v>
      </c>
      <c r="I256" s="180" t="str">
        <f>'Education and Training'!AH74</f>
        <v>USD</v>
      </c>
      <c r="J256" s="186">
        <f>'Education and Training'!AI74</f>
        <v>0</v>
      </c>
      <c r="K256" s="186">
        <f>'Education and Training'!AJ74</f>
        <v>0</v>
      </c>
      <c r="L256" s="186">
        <f>'Education and Training'!AK74</f>
        <v>0</v>
      </c>
      <c r="M256" s="186">
        <f>'Education and Training'!AL74</f>
        <v>0</v>
      </c>
      <c r="N256" s="186">
        <f>'Education and Training'!AM74</f>
        <v>0</v>
      </c>
      <c r="O256" s="186">
        <f>'Education and Training'!AN74</f>
        <v>0</v>
      </c>
      <c r="P256" s="186">
        <f>'Education and Training'!AO74</f>
        <v>0</v>
      </c>
      <c r="Q256" s="186">
        <f>'Education and Training'!AP74</f>
        <v>0</v>
      </c>
      <c r="R256" s="186">
        <f>'Education and Training'!AQ74</f>
        <v>0</v>
      </c>
      <c r="S256" s="186">
        <f>'Education and Training'!AR74</f>
        <v>0</v>
      </c>
      <c r="T256" s="186">
        <f>'Education and Training'!AS74</f>
        <v>0</v>
      </c>
      <c r="U256" s="186">
        <f>'Education and Training'!AT74</f>
        <v>0</v>
      </c>
      <c r="V256" s="186">
        <f t="shared" si="1"/>
        <v>0</v>
      </c>
      <c r="W256" s="180"/>
      <c r="X256" s="180"/>
      <c r="Y256" s="180"/>
      <c r="Z256" s="180"/>
    </row>
    <row r="257" ht="12.75" customHeight="1">
      <c r="A257" s="180" t="str">
        <f>'Education and Training'!AA75</f>
        <v>Budget</v>
      </c>
      <c r="B257" s="180" t="str">
        <f>'Education and Training'!AB75</f>
        <v>7082-000000</v>
      </c>
      <c r="C257" s="180">
        <f>'Education and Training'!AC75</f>
        <v>706</v>
      </c>
      <c r="D257" s="189" t="str">
        <f>'Education and Training'!AD75</f>
        <v>006</v>
      </c>
      <c r="E257" s="189"/>
      <c r="F257" s="180"/>
      <c r="G257" s="180"/>
      <c r="H257" s="180">
        <f>'Education and Training'!AG75</f>
        <v>110</v>
      </c>
      <c r="I257" s="180" t="str">
        <f>'Education and Training'!AH75</f>
        <v>USD</v>
      </c>
      <c r="J257" s="186">
        <f>'Education and Training'!AI75</f>
        <v>200</v>
      </c>
      <c r="K257" s="186">
        <f>'Education and Training'!AJ75</f>
        <v>0</v>
      </c>
      <c r="L257" s="186">
        <f>'Education and Training'!AK75</f>
        <v>0</v>
      </c>
      <c r="M257" s="186">
        <f>'Education and Training'!AL75</f>
        <v>0</v>
      </c>
      <c r="N257" s="186">
        <f>'Education and Training'!AM75</f>
        <v>0</v>
      </c>
      <c r="O257" s="186">
        <f>'Education and Training'!AN75</f>
        <v>0</v>
      </c>
      <c r="P257" s="186">
        <f>'Education and Training'!AO75</f>
        <v>300</v>
      </c>
      <c r="Q257" s="186">
        <f>'Education and Training'!AP75</f>
        <v>0</v>
      </c>
      <c r="R257" s="186">
        <f>'Education and Training'!AQ75</f>
        <v>0</v>
      </c>
      <c r="S257" s="186">
        <f>'Education and Training'!AR75</f>
        <v>0</v>
      </c>
      <c r="T257" s="186">
        <f>'Education and Training'!AS75</f>
        <v>0</v>
      </c>
      <c r="U257" s="186">
        <f>'Education and Training'!AT75</f>
        <v>0</v>
      </c>
      <c r="V257" s="186">
        <f t="shared" si="1"/>
        <v>500</v>
      </c>
      <c r="W257" s="180"/>
      <c r="X257" s="180"/>
      <c r="Y257" s="180"/>
      <c r="Z257" s="180"/>
    </row>
    <row r="258" ht="12.75" customHeight="1">
      <c r="A258" s="180" t="str">
        <f>'Education and Training'!AA76</f>
        <v>Budget</v>
      </c>
      <c r="B258" s="180" t="str">
        <f>'Education and Training'!AB76</f>
        <v>7086-000000</v>
      </c>
      <c r="C258" s="180">
        <f>'Education and Training'!AC76</f>
        <v>706</v>
      </c>
      <c r="D258" s="189" t="str">
        <f>'Education and Training'!AD76</f>
        <v>006</v>
      </c>
      <c r="E258" s="189"/>
      <c r="F258" s="180"/>
      <c r="G258" s="180"/>
      <c r="H258" s="180">
        <f>'Education and Training'!AG76</f>
        <v>110</v>
      </c>
      <c r="I258" s="180" t="str">
        <f>'Education and Training'!AH76</f>
        <v>USD</v>
      </c>
      <c r="J258" s="186">
        <f>'Education and Training'!AI76</f>
        <v>99</v>
      </c>
      <c r="K258" s="186">
        <f>'Education and Training'!AJ76</f>
        <v>0</v>
      </c>
      <c r="L258" s="186">
        <f>'Education and Training'!AK76</f>
        <v>0</v>
      </c>
      <c r="M258" s="186">
        <f>'Education and Training'!AL76</f>
        <v>0</v>
      </c>
      <c r="N258" s="186">
        <f>'Education and Training'!AM76</f>
        <v>0</v>
      </c>
      <c r="O258" s="186">
        <f>'Education and Training'!AN76</f>
        <v>0</v>
      </c>
      <c r="P258" s="186">
        <f>'Education and Training'!AO76</f>
        <v>0</v>
      </c>
      <c r="Q258" s="186">
        <f>'Education and Training'!AP76</f>
        <v>0</v>
      </c>
      <c r="R258" s="186">
        <f>'Education and Training'!AQ76</f>
        <v>0</v>
      </c>
      <c r="S258" s="186">
        <f>'Education and Training'!AR76</f>
        <v>0</v>
      </c>
      <c r="T258" s="186">
        <f>'Education and Training'!AS76</f>
        <v>0</v>
      </c>
      <c r="U258" s="186">
        <f>'Education and Training'!AT76</f>
        <v>0</v>
      </c>
      <c r="V258" s="186">
        <f t="shared" si="1"/>
        <v>99</v>
      </c>
      <c r="W258" s="180"/>
      <c r="X258" s="180"/>
      <c r="Y258" s="180"/>
      <c r="Z258" s="180"/>
    </row>
    <row r="259" ht="12.75" customHeight="1">
      <c r="A259" s="180" t="str">
        <f>'Education and Training'!AA77</f>
        <v>Budget</v>
      </c>
      <c r="B259" s="180" t="str">
        <f>'Education and Training'!AB77</f>
        <v/>
      </c>
      <c r="C259" s="180">
        <f>'Education and Training'!AC77</f>
        <v>706</v>
      </c>
      <c r="D259" s="189" t="str">
        <f>'Education and Training'!AD77</f>
        <v>006</v>
      </c>
      <c r="E259" s="189"/>
      <c r="F259" s="180"/>
      <c r="G259" s="180"/>
      <c r="H259" s="180">
        <f>'Education and Training'!AG77</f>
        <v>110</v>
      </c>
      <c r="I259" s="180" t="str">
        <f>'Education and Training'!AH77</f>
        <v>USD</v>
      </c>
      <c r="J259" s="186">
        <f>'Education and Training'!AI77</f>
        <v>0</v>
      </c>
      <c r="K259" s="186">
        <f>'Education and Training'!AJ77</f>
        <v>0</v>
      </c>
      <c r="L259" s="186">
        <f>'Education and Training'!AK77</f>
        <v>0</v>
      </c>
      <c r="M259" s="186">
        <f>'Education and Training'!AL77</f>
        <v>0</v>
      </c>
      <c r="N259" s="186">
        <f>'Education and Training'!AM77</f>
        <v>0</v>
      </c>
      <c r="O259" s="186">
        <f>'Education and Training'!AN77</f>
        <v>0</v>
      </c>
      <c r="P259" s="186">
        <f>'Education and Training'!AO77</f>
        <v>0</v>
      </c>
      <c r="Q259" s="186">
        <f>'Education and Training'!AP77</f>
        <v>0</v>
      </c>
      <c r="R259" s="186">
        <f>'Education and Training'!AQ77</f>
        <v>0</v>
      </c>
      <c r="S259" s="186">
        <f>'Education and Training'!AR77</f>
        <v>0</v>
      </c>
      <c r="T259" s="186">
        <f>'Education and Training'!AS77</f>
        <v>0</v>
      </c>
      <c r="U259" s="186">
        <f>'Education and Training'!AT77</f>
        <v>0</v>
      </c>
      <c r="V259" s="186">
        <f t="shared" si="1"/>
        <v>0</v>
      </c>
      <c r="W259" s="180"/>
      <c r="X259" s="180"/>
      <c r="Y259" s="180"/>
      <c r="Z259" s="180"/>
    </row>
    <row r="260" ht="12.75" customHeight="1">
      <c r="A260" s="180" t="str">
        <f>'Education and Training'!AA78</f>
        <v>Budget</v>
      </c>
      <c r="B260" s="180" t="str">
        <f>'Education and Training'!AB78</f>
        <v/>
      </c>
      <c r="C260" s="180">
        <f>'Education and Training'!AC78</f>
        <v>706</v>
      </c>
      <c r="D260" s="189" t="str">
        <f>'Education and Training'!AD78</f>
        <v>006</v>
      </c>
      <c r="E260" s="189"/>
      <c r="F260" s="180"/>
      <c r="G260" s="180"/>
      <c r="H260" s="180">
        <f>'Education and Training'!AG78</f>
        <v>110</v>
      </c>
      <c r="I260" s="180" t="str">
        <f>'Education and Training'!AH78</f>
        <v>USD</v>
      </c>
      <c r="J260" s="186">
        <f>'Education and Training'!AI78</f>
        <v>0</v>
      </c>
      <c r="K260" s="186">
        <f>'Education and Training'!AJ78</f>
        <v>0</v>
      </c>
      <c r="L260" s="186">
        <f>'Education and Training'!AK78</f>
        <v>0</v>
      </c>
      <c r="M260" s="186">
        <f>'Education and Training'!AL78</f>
        <v>0</v>
      </c>
      <c r="N260" s="186">
        <f>'Education and Training'!AM78</f>
        <v>0</v>
      </c>
      <c r="O260" s="186">
        <f>'Education and Training'!AN78</f>
        <v>0</v>
      </c>
      <c r="P260" s="186">
        <f>'Education and Training'!AO78</f>
        <v>0</v>
      </c>
      <c r="Q260" s="186">
        <f>'Education and Training'!AP78</f>
        <v>0</v>
      </c>
      <c r="R260" s="186">
        <f>'Education and Training'!AQ78</f>
        <v>0</v>
      </c>
      <c r="S260" s="186">
        <f>'Education and Training'!AR78</f>
        <v>0</v>
      </c>
      <c r="T260" s="186">
        <f>'Education and Training'!AS78</f>
        <v>0</v>
      </c>
      <c r="U260" s="186">
        <f>'Education and Training'!AT78</f>
        <v>0</v>
      </c>
      <c r="V260" s="186">
        <f t="shared" si="1"/>
        <v>0</v>
      </c>
      <c r="W260" s="180"/>
      <c r="X260" s="180"/>
      <c r="Y260" s="180"/>
      <c r="Z260" s="180"/>
    </row>
    <row r="261" ht="12.75" customHeight="1">
      <c r="A261" s="180" t="str">
        <f>'Education and Training'!AA79</f>
        <v>Budget</v>
      </c>
      <c r="B261" s="180" t="str">
        <f>'Education and Training'!AB79</f>
        <v/>
      </c>
      <c r="C261" s="180">
        <f>'Education and Training'!AC79</f>
        <v>706</v>
      </c>
      <c r="D261" s="189" t="str">
        <f>'Education and Training'!AD79</f>
        <v>006</v>
      </c>
      <c r="E261" s="189"/>
      <c r="F261" s="180"/>
      <c r="G261" s="180"/>
      <c r="H261" s="180">
        <f>'Education and Training'!AG79</f>
        <v>110</v>
      </c>
      <c r="I261" s="180" t="str">
        <f>'Education and Training'!AH79</f>
        <v>USD</v>
      </c>
      <c r="J261" s="186">
        <f>'Education and Training'!AI79</f>
        <v>0</v>
      </c>
      <c r="K261" s="186">
        <f>'Education and Training'!AJ79</f>
        <v>0</v>
      </c>
      <c r="L261" s="186">
        <f>'Education and Training'!AK79</f>
        <v>0</v>
      </c>
      <c r="M261" s="186">
        <f>'Education and Training'!AL79</f>
        <v>0</v>
      </c>
      <c r="N261" s="186">
        <f>'Education and Training'!AM79</f>
        <v>0</v>
      </c>
      <c r="O261" s="186">
        <f>'Education and Training'!AN79</f>
        <v>0</v>
      </c>
      <c r="P261" s="186">
        <f>'Education and Training'!AO79</f>
        <v>0</v>
      </c>
      <c r="Q261" s="186">
        <f>'Education and Training'!AP79</f>
        <v>0</v>
      </c>
      <c r="R261" s="186">
        <f>'Education and Training'!AQ79</f>
        <v>0</v>
      </c>
      <c r="S261" s="186">
        <f>'Education and Training'!AR79</f>
        <v>0</v>
      </c>
      <c r="T261" s="186">
        <f>'Education and Training'!AS79</f>
        <v>0</v>
      </c>
      <c r="U261" s="186">
        <f>'Education and Training'!AT79</f>
        <v>0</v>
      </c>
      <c r="V261" s="186">
        <f t="shared" si="1"/>
        <v>0</v>
      </c>
      <c r="W261" s="180"/>
      <c r="X261" s="180"/>
      <c r="Y261" s="180"/>
      <c r="Z261" s="180"/>
    </row>
    <row r="262" ht="12.75" customHeight="1">
      <c r="A262" s="180" t="str">
        <f>'Education and Training'!AA80</f>
        <v>Budget</v>
      </c>
      <c r="B262" s="180" t="str">
        <f>'Education and Training'!AB80</f>
        <v/>
      </c>
      <c r="C262" s="180">
        <f>'Education and Training'!AC80</f>
        <v>706</v>
      </c>
      <c r="D262" s="189" t="str">
        <f>'Education and Training'!AD80</f>
        <v>006</v>
      </c>
      <c r="E262" s="189"/>
      <c r="F262" s="180"/>
      <c r="G262" s="180"/>
      <c r="H262" s="180">
        <f>'Education and Training'!AG80</f>
        <v>110</v>
      </c>
      <c r="I262" s="180" t="str">
        <f>'Education and Training'!AH80</f>
        <v>USD</v>
      </c>
      <c r="J262" s="186">
        <f>'Education and Training'!AI80</f>
        <v>0</v>
      </c>
      <c r="K262" s="186">
        <f>'Education and Training'!AJ80</f>
        <v>0</v>
      </c>
      <c r="L262" s="186">
        <f>'Education and Training'!AK80</f>
        <v>0</v>
      </c>
      <c r="M262" s="186">
        <f>'Education and Training'!AL80</f>
        <v>0</v>
      </c>
      <c r="N262" s="186">
        <f>'Education and Training'!AM80</f>
        <v>0</v>
      </c>
      <c r="O262" s="186">
        <f>'Education and Training'!AN80</f>
        <v>0</v>
      </c>
      <c r="P262" s="186">
        <f>'Education and Training'!AO80</f>
        <v>0</v>
      </c>
      <c r="Q262" s="186">
        <f>'Education and Training'!AP80</f>
        <v>0</v>
      </c>
      <c r="R262" s="186">
        <f>'Education and Training'!AQ80</f>
        <v>0</v>
      </c>
      <c r="S262" s="186">
        <f>'Education and Training'!AR80</f>
        <v>0</v>
      </c>
      <c r="T262" s="186">
        <f>'Education and Training'!AS80</f>
        <v>0</v>
      </c>
      <c r="U262" s="186">
        <f>'Education and Training'!AT80</f>
        <v>0</v>
      </c>
      <c r="V262" s="186">
        <f t="shared" si="1"/>
        <v>0</v>
      </c>
      <c r="W262" s="180"/>
      <c r="X262" s="180"/>
      <c r="Y262" s="180"/>
      <c r="Z262" s="180"/>
    </row>
    <row r="263" ht="12.75" customHeight="1">
      <c r="A263" s="180" t="str">
        <f>'Education and Training'!AA84</f>
        <v>Budget</v>
      </c>
      <c r="B263" s="180" t="str">
        <f>'Education and Training'!AB84</f>
        <v>7004-000000</v>
      </c>
      <c r="C263" s="180">
        <f>'Education and Training'!AC84</f>
        <v>705</v>
      </c>
      <c r="D263" s="189" t="str">
        <f>'Education and Training'!AD84</f>
        <v>006</v>
      </c>
      <c r="E263" s="189"/>
      <c r="F263" s="180"/>
      <c r="G263" s="180"/>
      <c r="H263" s="180">
        <f>'Education and Training'!AG84</f>
        <v>110</v>
      </c>
      <c r="I263" s="180" t="str">
        <f>'Education and Training'!AH84</f>
        <v>USD</v>
      </c>
      <c r="J263" s="186">
        <f>'Education and Training'!AI84</f>
        <v>0</v>
      </c>
      <c r="K263" s="186">
        <f>'Education and Training'!AJ84</f>
        <v>0</v>
      </c>
      <c r="L263" s="186">
        <f>'Education and Training'!AK84</f>
        <v>0</v>
      </c>
      <c r="M263" s="186">
        <f>'Education and Training'!AL84</f>
        <v>0</v>
      </c>
      <c r="N263" s="186">
        <f>'Education and Training'!AM84</f>
        <v>0</v>
      </c>
      <c r="O263" s="186">
        <f>'Education and Training'!AN84</f>
        <v>0</v>
      </c>
      <c r="P263" s="186">
        <f>'Education and Training'!AO84</f>
        <v>0</v>
      </c>
      <c r="Q263" s="186">
        <f>'Education and Training'!AP84</f>
        <v>0</v>
      </c>
      <c r="R263" s="186">
        <f>'Education and Training'!AQ84</f>
        <v>0</v>
      </c>
      <c r="S263" s="186">
        <f>'Education and Training'!AR84</f>
        <v>0</v>
      </c>
      <c r="T263" s="186">
        <f>'Education and Training'!AS84</f>
        <v>0</v>
      </c>
      <c r="U263" s="186">
        <f>'Education and Training'!AT84</f>
        <v>0</v>
      </c>
      <c r="V263" s="186">
        <f t="shared" si="1"/>
        <v>0</v>
      </c>
      <c r="W263" s="180"/>
      <c r="X263" s="180"/>
      <c r="Y263" s="180"/>
      <c r="Z263" s="180"/>
    </row>
    <row r="264" ht="12.75" customHeight="1">
      <c r="A264" s="180" t="str">
        <f>'Education and Training'!AA85</f>
        <v>Budget</v>
      </c>
      <c r="B264" s="180" t="str">
        <f>'Education and Training'!AB85</f>
        <v>7006-000000</v>
      </c>
      <c r="C264" s="180">
        <f>'Education and Training'!AC85</f>
        <v>705</v>
      </c>
      <c r="D264" s="189" t="str">
        <f>'Education and Training'!AD85</f>
        <v>006</v>
      </c>
      <c r="E264" s="189"/>
      <c r="F264" s="180"/>
      <c r="G264" s="180"/>
      <c r="H264" s="180">
        <f>'Education and Training'!AG85</f>
        <v>110</v>
      </c>
      <c r="I264" s="180" t="str">
        <f>'Education and Training'!AH85</f>
        <v>USD</v>
      </c>
      <c r="J264" s="186">
        <f>'Education and Training'!AI85</f>
        <v>0</v>
      </c>
      <c r="K264" s="186">
        <f>'Education and Training'!AJ85</f>
        <v>0</v>
      </c>
      <c r="L264" s="186">
        <f>'Education and Training'!AK85</f>
        <v>0</v>
      </c>
      <c r="M264" s="186">
        <f>'Education and Training'!AL85</f>
        <v>0</v>
      </c>
      <c r="N264" s="186">
        <f>'Education and Training'!AM85</f>
        <v>0</v>
      </c>
      <c r="O264" s="186">
        <f>'Education and Training'!AN85</f>
        <v>0</v>
      </c>
      <c r="P264" s="186">
        <f>'Education and Training'!AO85</f>
        <v>0</v>
      </c>
      <c r="Q264" s="186">
        <f>'Education and Training'!AP85</f>
        <v>0</v>
      </c>
      <c r="R264" s="186">
        <f>'Education and Training'!AQ85</f>
        <v>0</v>
      </c>
      <c r="S264" s="186">
        <f>'Education and Training'!AR85</f>
        <v>0</v>
      </c>
      <c r="T264" s="186">
        <f>'Education and Training'!AS85</f>
        <v>0</v>
      </c>
      <c r="U264" s="186">
        <f>'Education and Training'!AT85</f>
        <v>0</v>
      </c>
      <c r="V264" s="186">
        <f t="shared" si="1"/>
        <v>0</v>
      </c>
      <c r="W264" s="180"/>
      <c r="X264" s="180"/>
      <c r="Y264" s="180"/>
      <c r="Z264" s="180"/>
    </row>
    <row r="265" ht="12.75" customHeight="1">
      <c r="A265" s="180" t="str">
        <f>'Education and Training'!AA86</f>
        <v>Budget</v>
      </c>
      <c r="B265" s="180" t="str">
        <f>'Education and Training'!AB86</f>
        <v>7010-000000</v>
      </c>
      <c r="C265" s="180">
        <f>'Education and Training'!AC86</f>
        <v>705</v>
      </c>
      <c r="D265" s="189" t="str">
        <f>'Education and Training'!AD86</f>
        <v>006</v>
      </c>
      <c r="E265" s="189"/>
      <c r="F265" s="180"/>
      <c r="G265" s="180"/>
      <c r="H265" s="180">
        <f>'Education and Training'!AG86</f>
        <v>110</v>
      </c>
      <c r="I265" s="180" t="str">
        <f>'Education and Training'!AH86</f>
        <v>USD</v>
      </c>
      <c r="J265" s="186">
        <f>'Education and Training'!AI86</f>
        <v>0</v>
      </c>
      <c r="K265" s="186">
        <f>'Education and Training'!AJ86</f>
        <v>0</v>
      </c>
      <c r="L265" s="186">
        <f>'Education and Training'!AK86</f>
        <v>0</v>
      </c>
      <c r="M265" s="186">
        <f>'Education and Training'!AL86</f>
        <v>0</v>
      </c>
      <c r="N265" s="186">
        <f>'Education and Training'!AM86</f>
        <v>0</v>
      </c>
      <c r="O265" s="186">
        <f>'Education and Training'!AN86</f>
        <v>0</v>
      </c>
      <c r="P265" s="186">
        <f>'Education and Training'!AO86</f>
        <v>0</v>
      </c>
      <c r="Q265" s="186">
        <f>'Education and Training'!AP86</f>
        <v>0</v>
      </c>
      <c r="R265" s="186">
        <f>'Education and Training'!AQ86</f>
        <v>0</v>
      </c>
      <c r="S265" s="186">
        <f>'Education and Training'!AR86</f>
        <v>0</v>
      </c>
      <c r="T265" s="186">
        <f>'Education and Training'!AS86</f>
        <v>0</v>
      </c>
      <c r="U265" s="186">
        <f>'Education and Training'!AT86</f>
        <v>0</v>
      </c>
      <c r="V265" s="186">
        <f t="shared" si="1"/>
        <v>0</v>
      </c>
      <c r="W265" s="180"/>
      <c r="X265" s="180"/>
      <c r="Y265" s="180"/>
      <c r="Z265" s="180"/>
    </row>
    <row r="266" ht="12.75" customHeight="1">
      <c r="A266" s="180" t="str">
        <f>'Education and Training'!AA87</f>
        <v>Budget</v>
      </c>
      <c r="B266" s="180" t="str">
        <f>'Education and Training'!AB87</f>
        <v>7082-000000</v>
      </c>
      <c r="C266" s="180">
        <f>'Education and Training'!AC87</f>
        <v>705</v>
      </c>
      <c r="D266" s="189" t="str">
        <f>'Education and Training'!AD87</f>
        <v>006</v>
      </c>
      <c r="E266" s="189"/>
      <c r="F266" s="180"/>
      <c r="G266" s="180"/>
      <c r="H266" s="180">
        <f>'Education and Training'!AG87</f>
        <v>110</v>
      </c>
      <c r="I266" s="180" t="str">
        <f>'Education and Training'!AH87</f>
        <v>USD</v>
      </c>
      <c r="J266" s="186">
        <f>'Education and Training'!AI87</f>
        <v>0</v>
      </c>
      <c r="K266" s="186">
        <f>'Education and Training'!AJ87</f>
        <v>0</v>
      </c>
      <c r="L266" s="186">
        <f>'Education and Training'!AK87</f>
        <v>0</v>
      </c>
      <c r="M266" s="186">
        <f>'Education and Training'!AL87</f>
        <v>0</v>
      </c>
      <c r="N266" s="186">
        <f>'Education and Training'!AM87</f>
        <v>0</v>
      </c>
      <c r="O266" s="186">
        <f>'Education and Training'!AN87</f>
        <v>0</v>
      </c>
      <c r="P266" s="186">
        <f>'Education and Training'!AO87</f>
        <v>0</v>
      </c>
      <c r="Q266" s="186">
        <f>'Education and Training'!AP87</f>
        <v>0</v>
      </c>
      <c r="R266" s="186">
        <f>'Education and Training'!AQ87</f>
        <v>0</v>
      </c>
      <c r="S266" s="186">
        <f>'Education and Training'!AR87</f>
        <v>0</v>
      </c>
      <c r="T266" s="186">
        <f>'Education and Training'!AS87</f>
        <v>0</v>
      </c>
      <c r="U266" s="186">
        <f>'Education and Training'!AT87</f>
        <v>0</v>
      </c>
      <c r="V266" s="186">
        <f t="shared" si="1"/>
        <v>0</v>
      </c>
      <c r="W266" s="180"/>
      <c r="X266" s="180"/>
      <c r="Y266" s="180"/>
      <c r="Z266" s="180"/>
    </row>
    <row r="267" ht="12.75" customHeight="1">
      <c r="A267" s="180" t="str">
        <f>'Education and Training'!AA88</f>
        <v>Budget</v>
      </c>
      <c r="B267" s="180" t="str">
        <f>'Education and Training'!AB88</f>
        <v>7086-000000</v>
      </c>
      <c r="C267" s="180">
        <f>'Education and Training'!AC88</f>
        <v>705</v>
      </c>
      <c r="D267" s="189" t="str">
        <f>'Education and Training'!AD88</f>
        <v>006</v>
      </c>
      <c r="E267" s="189"/>
      <c r="F267" s="180"/>
      <c r="G267" s="180"/>
      <c r="H267" s="180">
        <f>'Education and Training'!AG88</f>
        <v>110</v>
      </c>
      <c r="I267" s="180" t="str">
        <f>'Education and Training'!AH88</f>
        <v>USD</v>
      </c>
      <c r="J267" s="186">
        <f>'Education and Training'!AI88</f>
        <v>15</v>
      </c>
      <c r="K267" s="186">
        <f>'Education and Training'!AJ88</f>
        <v>20</v>
      </c>
      <c r="L267" s="186">
        <f>'Education and Training'!AK88</f>
        <v>20</v>
      </c>
      <c r="M267" s="186">
        <f>'Education and Training'!AL88</f>
        <v>20</v>
      </c>
      <c r="N267" s="186">
        <f>'Education and Training'!AM88</f>
        <v>20</v>
      </c>
      <c r="O267" s="186">
        <f>'Education and Training'!AN88</f>
        <v>20</v>
      </c>
      <c r="P267" s="186">
        <f>'Education and Training'!AO88</f>
        <v>20</v>
      </c>
      <c r="Q267" s="186">
        <f>'Education and Training'!AP88</f>
        <v>20</v>
      </c>
      <c r="R267" s="186">
        <f>'Education and Training'!AQ88</f>
        <v>20</v>
      </c>
      <c r="S267" s="186">
        <f>'Education and Training'!AR88</f>
        <v>20</v>
      </c>
      <c r="T267" s="186">
        <f>'Education and Training'!AS88</f>
        <v>20</v>
      </c>
      <c r="U267" s="186">
        <f>'Education and Training'!AT88</f>
        <v>20</v>
      </c>
      <c r="V267" s="186">
        <f t="shared" si="1"/>
        <v>235</v>
      </c>
      <c r="W267" s="180"/>
      <c r="X267" s="180"/>
      <c r="Y267" s="180"/>
      <c r="Z267" s="180"/>
    </row>
    <row r="268" ht="12.75" customHeight="1">
      <c r="A268" s="180" t="str">
        <f>'Education and Training'!AA89</f>
        <v>Budget</v>
      </c>
      <c r="B268" s="180" t="str">
        <f>'Education and Training'!AB89</f>
        <v/>
      </c>
      <c r="C268" s="180">
        <f>'Education and Training'!AC89</f>
        <v>705</v>
      </c>
      <c r="D268" s="189" t="str">
        <f>'Education and Training'!AD89</f>
        <v>006</v>
      </c>
      <c r="E268" s="189"/>
      <c r="F268" s="180"/>
      <c r="G268" s="180"/>
      <c r="H268" s="180">
        <f>'Education and Training'!AG89</f>
        <v>110</v>
      </c>
      <c r="I268" s="180" t="str">
        <f>'Education and Training'!AH89</f>
        <v>USD</v>
      </c>
      <c r="J268" s="186">
        <f>'Education and Training'!AI89</f>
        <v>0</v>
      </c>
      <c r="K268" s="186">
        <f>'Education and Training'!AJ89</f>
        <v>0</v>
      </c>
      <c r="L268" s="186">
        <f>'Education and Training'!AK89</f>
        <v>0</v>
      </c>
      <c r="M268" s="186">
        <f>'Education and Training'!AL89</f>
        <v>0</v>
      </c>
      <c r="N268" s="186">
        <f>'Education and Training'!AM89</f>
        <v>0</v>
      </c>
      <c r="O268" s="186">
        <f>'Education and Training'!AN89</f>
        <v>0</v>
      </c>
      <c r="P268" s="186">
        <f>'Education and Training'!AO89</f>
        <v>0</v>
      </c>
      <c r="Q268" s="186">
        <f>'Education and Training'!AP89</f>
        <v>0</v>
      </c>
      <c r="R268" s="186">
        <f>'Education and Training'!AQ89</f>
        <v>0</v>
      </c>
      <c r="S268" s="186">
        <f>'Education and Training'!AR89</f>
        <v>0</v>
      </c>
      <c r="T268" s="186">
        <f>'Education and Training'!AS89</f>
        <v>0</v>
      </c>
      <c r="U268" s="186">
        <f>'Education and Training'!AT89</f>
        <v>0</v>
      </c>
      <c r="V268" s="186">
        <f t="shared" si="1"/>
        <v>0</v>
      </c>
      <c r="W268" s="180"/>
      <c r="X268" s="180"/>
      <c r="Y268" s="180"/>
      <c r="Z268" s="180"/>
    </row>
    <row r="269" ht="12.75" customHeight="1">
      <c r="A269" s="180" t="str">
        <f>'Education and Training'!AA90</f>
        <v>Budget</v>
      </c>
      <c r="B269" s="180" t="str">
        <f>'Education and Training'!AB90</f>
        <v/>
      </c>
      <c r="C269" s="180">
        <f>'Education and Training'!AC90</f>
        <v>705</v>
      </c>
      <c r="D269" s="189" t="str">
        <f>'Education and Training'!AD90</f>
        <v>006</v>
      </c>
      <c r="E269" s="189"/>
      <c r="F269" s="180"/>
      <c r="G269" s="180"/>
      <c r="H269" s="180">
        <f>'Education and Training'!AG90</f>
        <v>110</v>
      </c>
      <c r="I269" s="180" t="str">
        <f>'Education and Training'!AH90</f>
        <v>USD</v>
      </c>
      <c r="J269" s="186">
        <f>'Education and Training'!AI90</f>
        <v>0</v>
      </c>
      <c r="K269" s="186">
        <f>'Education and Training'!AJ90</f>
        <v>0</v>
      </c>
      <c r="L269" s="186">
        <f>'Education and Training'!AK90</f>
        <v>0</v>
      </c>
      <c r="M269" s="186">
        <f>'Education and Training'!AL90</f>
        <v>0</v>
      </c>
      <c r="N269" s="186">
        <f>'Education and Training'!AM90</f>
        <v>0</v>
      </c>
      <c r="O269" s="186">
        <f>'Education and Training'!AN90</f>
        <v>0</v>
      </c>
      <c r="P269" s="186">
        <f>'Education and Training'!AO90</f>
        <v>0</v>
      </c>
      <c r="Q269" s="186">
        <f>'Education and Training'!AP90</f>
        <v>0</v>
      </c>
      <c r="R269" s="186">
        <f>'Education and Training'!AQ90</f>
        <v>0</v>
      </c>
      <c r="S269" s="186">
        <f>'Education and Training'!AR90</f>
        <v>0</v>
      </c>
      <c r="T269" s="186">
        <f>'Education and Training'!AS90</f>
        <v>0</v>
      </c>
      <c r="U269" s="186">
        <f>'Education and Training'!AT90</f>
        <v>0</v>
      </c>
      <c r="V269" s="186">
        <f t="shared" si="1"/>
        <v>0</v>
      </c>
      <c r="W269" s="180"/>
      <c r="X269" s="180"/>
      <c r="Y269" s="180"/>
      <c r="Z269" s="180"/>
    </row>
    <row r="270" ht="12.75" customHeight="1">
      <c r="A270" s="180" t="str">
        <f>'Education and Training'!AA91</f>
        <v>Budget</v>
      </c>
      <c r="B270" s="180" t="str">
        <f>'Education and Training'!AB91</f>
        <v/>
      </c>
      <c r="C270" s="180">
        <f>'Education and Training'!AC91</f>
        <v>705</v>
      </c>
      <c r="D270" s="189" t="str">
        <f>'Education and Training'!AD91</f>
        <v>006</v>
      </c>
      <c r="E270" s="189"/>
      <c r="F270" s="180"/>
      <c r="G270" s="180"/>
      <c r="H270" s="180">
        <f>'Education and Training'!AG91</f>
        <v>110</v>
      </c>
      <c r="I270" s="180" t="str">
        <f>'Education and Training'!AH91</f>
        <v>USD</v>
      </c>
      <c r="J270" s="186">
        <f>'Education and Training'!AI91</f>
        <v>0</v>
      </c>
      <c r="K270" s="186">
        <f>'Education and Training'!AJ91</f>
        <v>0</v>
      </c>
      <c r="L270" s="186">
        <f>'Education and Training'!AK91</f>
        <v>0</v>
      </c>
      <c r="M270" s="186">
        <f>'Education and Training'!AL91</f>
        <v>0</v>
      </c>
      <c r="N270" s="186">
        <f>'Education and Training'!AM91</f>
        <v>0</v>
      </c>
      <c r="O270" s="186">
        <f>'Education and Training'!AN91</f>
        <v>0</v>
      </c>
      <c r="P270" s="186">
        <f>'Education and Training'!AO91</f>
        <v>0</v>
      </c>
      <c r="Q270" s="186">
        <f>'Education and Training'!AP91</f>
        <v>0</v>
      </c>
      <c r="R270" s="186">
        <f>'Education and Training'!AQ91</f>
        <v>0</v>
      </c>
      <c r="S270" s="186">
        <f>'Education and Training'!AR91</f>
        <v>0</v>
      </c>
      <c r="T270" s="186">
        <f>'Education and Training'!AS91</f>
        <v>0</v>
      </c>
      <c r="U270" s="186">
        <f>'Education and Training'!AT91</f>
        <v>0</v>
      </c>
      <c r="V270" s="186">
        <f t="shared" si="1"/>
        <v>0</v>
      </c>
      <c r="W270" s="180"/>
      <c r="X270" s="180"/>
      <c r="Y270" s="180"/>
      <c r="Z270" s="180"/>
    </row>
    <row r="271" ht="12.75" customHeight="1">
      <c r="A271" s="180" t="str">
        <f>'Education and Training'!AA92</f>
        <v>Budget</v>
      </c>
      <c r="B271" s="180" t="str">
        <f>'Education and Training'!AB92</f>
        <v/>
      </c>
      <c r="C271" s="180">
        <f>'Education and Training'!AC92</f>
        <v>705</v>
      </c>
      <c r="D271" s="189" t="str">
        <f>'Education and Training'!AD92</f>
        <v>006</v>
      </c>
      <c r="E271" s="189"/>
      <c r="F271" s="180"/>
      <c r="G271" s="180"/>
      <c r="H271" s="180">
        <f>'Education and Training'!AG92</f>
        <v>110</v>
      </c>
      <c r="I271" s="180" t="str">
        <f>'Education and Training'!AH92</f>
        <v>USD</v>
      </c>
      <c r="J271" s="186">
        <f>'Education and Training'!AI92</f>
        <v>0</v>
      </c>
      <c r="K271" s="186">
        <f>'Education and Training'!AJ92</f>
        <v>0</v>
      </c>
      <c r="L271" s="186">
        <f>'Education and Training'!AK92</f>
        <v>0</v>
      </c>
      <c r="M271" s="186">
        <f>'Education and Training'!AL92</f>
        <v>0</v>
      </c>
      <c r="N271" s="186">
        <f>'Education and Training'!AM92</f>
        <v>0</v>
      </c>
      <c r="O271" s="186">
        <f>'Education and Training'!AN92</f>
        <v>0</v>
      </c>
      <c r="P271" s="186">
        <f>'Education and Training'!AO92</f>
        <v>0</v>
      </c>
      <c r="Q271" s="186">
        <f>'Education and Training'!AP92</f>
        <v>0</v>
      </c>
      <c r="R271" s="186">
        <f>'Education and Training'!AQ92</f>
        <v>0</v>
      </c>
      <c r="S271" s="186">
        <f>'Education and Training'!AR92</f>
        <v>0</v>
      </c>
      <c r="T271" s="186">
        <f>'Education and Training'!AS92</f>
        <v>0</v>
      </c>
      <c r="U271" s="186">
        <f>'Education and Training'!AT92</f>
        <v>0</v>
      </c>
      <c r="V271" s="186">
        <f t="shared" si="1"/>
        <v>0</v>
      </c>
      <c r="W271" s="180"/>
      <c r="X271" s="180"/>
      <c r="Y271" s="180"/>
      <c r="Z271" s="180"/>
    </row>
    <row r="272" ht="12.75" customHeight="1">
      <c r="A272" s="180" t="str">
        <f>'Speech Contest'!AA9</f>
        <v>Budget</v>
      </c>
      <c r="B272" s="180" t="str">
        <f>'Speech Contest'!AB9</f>
        <v>6010-000000</v>
      </c>
      <c r="C272" s="180">
        <f>'Speech Contest'!AC9</f>
        <v>800</v>
      </c>
      <c r="D272" s="189" t="str">
        <f>'Speech Contest'!AD9</f>
        <v>006</v>
      </c>
      <c r="E272" s="189"/>
      <c r="F272" s="180"/>
      <c r="G272" s="180"/>
      <c r="H272" s="180">
        <f>'Speech Contest'!AG9</f>
        <v>110</v>
      </c>
      <c r="I272" s="180" t="str">
        <f>'Speech Contest'!AH9</f>
        <v>USD</v>
      </c>
      <c r="J272" s="186">
        <f>'Speech Contest'!AI9</f>
        <v>0</v>
      </c>
      <c r="K272" s="186">
        <f>'Speech Contest'!AJ9</f>
        <v>0</v>
      </c>
      <c r="L272" s="186">
        <f>'Speech Contest'!AK9</f>
        <v>0</v>
      </c>
      <c r="M272" s="186">
        <f>'Speech Contest'!AL9</f>
        <v>0</v>
      </c>
      <c r="N272" s="186">
        <f>'Speech Contest'!AM9</f>
        <v>0</v>
      </c>
      <c r="O272" s="186">
        <f>'Speech Contest'!AN9</f>
        <v>0</v>
      </c>
      <c r="P272" s="186">
        <f>'Speech Contest'!AO9</f>
        <v>0</v>
      </c>
      <c r="Q272" s="186">
        <f>'Speech Contest'!AP9</f>
        <v>0</v>
      </c>
      <c r="R272" s="186">
        <f>'Speech Contest'!AQ9</f>
        <v>0</v>
      </c>
      <c r="S272" s="186">
        <f>'Speech Contest'!AR9</f>
        <v>0</v>
      </c>
      <c r="T272" s="186">
        <f>'Speech Contest'!AS9</f>
        <v>0</v>
      </c>
      <c r="U272" s="186">
        <f>'Speech Contest'!AT9</f>
        <v>0</v>
      </c>
      <c r="V272" s="186">
        <f t="shared" si="1"/>
        <v>0</v>
      </c>
      <c r="W272" s="180"/>
      <c r="X272" s="180"/>
      <c r="Y272" s="180"/>
      <c r="Z272" s="180"/>
    </row>
    <row r="273" ht="12.75" customHeight="1">
      <c r="A273" s="180" t="str">
        <f>'Speech Contest'!AA10</f>
        <v>Budget</v>
      </c>
      <c r="B273" s="180" t="str">
        <f>'Speech Contest'!AB10</f>
        <v>6015-000000</v>
      </c>
      <c r="C273" s="180">
        <f>'Speech Contest'!AC10</f>
        <v>800</v>
      </c>
      <c r="D273" s="189" t="str">
        <f>'Speech Contest'!AD10</f>
        <v>006</v>
      </c>
      <c r="E273" s="189"/>
      <c r="F273" s="180"/>
      <c r="G273" s="180"/>
      <c r="H273" s="180">
        <f>'Speech Contest'!AG10</f>
        <v>110</v>
      </c>
      <c r="I273" s="180" t="str">
        <f>'Speech Contest'!AH10</f>
        <v>USD</v>
      </c>
      <c r="J273" s="186">
        <f>'Speech Contest'!AI10</f>
        <v>0</v>
      </c>
      <c r="K273" s="186">
        <f>'Speech Contest'!AJ10</f>
        <v>0</v>
      </c>
      <c r="L273" s="186">
        <f>'Speech Contest'!AK10</f>
        <v>0</v>
      </c>
      <c r="M273" s="186">
        <f>'Speech Contest'!AL10</f>
        <v>0</v>
      </c>
      <c r="N273" s="186">
        <f>'Speech Contest'!AM10</f>
        <v>0</v>
      </c>
      <c r="O273" s="186">
        <f>'Speech Contest'!AN10</f>
        <v>0</v>
      </c>
      <c r="P273" s="186">
        <f>'Speech Contest'!AO10</f>
        <v>0</v>
      </c>
      <c r="Q273" s="186">
        <f>'Speech Contest'!AP10</f>
        <v>0</v>
      </c>
      <c r="R273" s="186">
        <f>'Speech Contest'!AQ10</f>
        <v>0</v>
      </c>
      <c r="S273" s="186">
        <f>'Speech Contest'!AR10</f>
        <v>0</v>
      </c>
      <c r="T273" s="186">
        <f>'Speech Contest'!AS10</f>
        <v>0</v>
      </c>
      <c r="U273" s="186">
        <f>'Speech Contest'!AT10</f>
        <v>0</v>
      </c>
      <c r="V273" s="186">
        <f t="shared" si="1"/>
        <v>0</v>
      </c>
      <c r="W273" s="180"/>
      <c r="X273" s="180"/>
      <c r="Y273" s="180"/>
      <c r="Z273" s="180"/>
    </row>
    <row r="274" ht="12.75" customHeight="1">
      <c r="A274" s="180" t="str">
        <f>'Speech Contest'!AA11</f>
        <v>Budget</v>
      </c>
      <c r="B274" s="180" t="str">
        <f>'Speech Contest'!AB11</f>
        <v>6020-000000</v>
      </c>
      <c r="C274" s="180">
        <f>'Speech Contest'!AC11</f>
        <v>800</v>
      </c>
      <c r="D274" s="189" t="str">
        <f>'Speech Contest'!AD11</f>
        <v>006</v>
      </c>
      <c r="E274" s="189"/>
      <c r="F274" s="180"/>
      <c r="G274" s="180"/>
      <c r="H274" s="180">
        <f>'Speech Contest'!AG11</f>
        <v>110</v>
      </c>
      <c r="I274" s="180" t="str">
        <f>'Speech Contest'!AH11</f>
        <v>USD</v>
      </c>
      <c r="J274" s="186">
        <f>'Speech Contest'!AI11</f>
        <v>0</v>
      </c>
      <c r="K274" s="186">
        <f>'Speech Contest'!AJ11</f>
        <v>0</v>
      </c>
      <c r="L274" s="186">
        <f>'Speech Contest'!AK11</f>
        <v>0</v>
      </c>
      <c r="M274" s="186">
        <f>'Speech Contest'!AL11</f>
        <v>0</v>
      </c>
      <c r="N274" s="186">
        <f>'Speech Contest'!AM11</f>
        <v>0</v>
      </c>
      <c r="O274" s="186">
        <f>'Speech Contest'!AN11</f>
        <v>0</v>
      </c>
      <c r="P274" s="186">
        <f>'Speech Contest'!AO11</f>
        <v>0</v>
      </c>
      <c r="Q274" s="186">
        <f>'Speech Contest'!AP11</f>
        <v>0</v>
      </c>
      <c r="R274" s="186">
        <f>'Speech Contest'!AQ11</f>
        <v>0</v>
      </c>
      <c r="S274" s="186">
        <f>'Speech Contest'!AR11</f>
        <v>0</v>
      </c>
      <c r="T274" s="186">
        <f>'Speech Contest'!AS11</f>
        <v>0</v>
      </c>
      <c r="U274" s="186">
        <f>'Speech Contest'!AT11</f>
        <v>0</v>
      </c>
      <c r="V274" s="186">
        <f t="shared" si="1"/>
        <v>0</v>
      </c>
      <c r="W274" s="180"/>
      <c r="X274" s="180"/>
      <c r="Y274" s="180"/>
      <c r="Z274" s="180"/>
    </row>
    <row r="275" ht="12.75" customHeight="1">
      <c r="A275" s="180" t="str">
        <f>'Speech Contest'!AA12</f>
        <v>Budget</v>
      </c>
      <c r="B275" s="180" t="str">
        <f>'Speech Contest'!AB12</f>
        <v>6025-000000</v>
      </c>
      <c r="C275" s="180">
        <f>'Speech Contest'!AC12</f>
        <v>800</v>
      </c>
      <c r="D275" s="189" t="str">
        <f>'Speech Contest'!AD12</f>
        <v>006</v>
      </c>
      <c r="E275" s="189"/>
      <c r="F275" s="180"/>
      <c r="G275" s="180"/>
      <c r="H275" s="180">
        <f>'Speech Contest'!AG12</f>
        <v>110</v>
      </c>
      <c r="I275" s="180" t="str">
        <f>'Speech Contest'!AH12</f>
        <v>USD</v>
      </c>
      <c r="J275" s="186">
        <f>'Speech Contest'!AI12</f>
        <v>0</v>
      </c>
      <c r="K275" s="186">
        <f>'Speech Contest'!AJ12</f>
        <v>0</v>
      </c>
      <c r="L275" s="186">
        <f>'Speech Contest'!AK12</f>
        <v>0</v>
      </c>
      <c r="M275" s="186">
        <f>'Speech Contest'!AL12</f>
        <v>0</v>
      </c>
      <c r="N275" s="186">
        <f>'Speech Contest'!AM12</f>
        <v>0</v>
      </c>
      <c r="O275" s="186">
        <f>'Speech Contest'!AN12</f>
        <v>0</v>
      </c>
      <c r="P275" s="186">
        <f>'Speech Contest'!AO12</f>
        <v>0</v>
      </c>
      <c r="Q275" s="186">
        <f>'Speech Contest'!AP12</f>
        <v>0</v>
      </c>
      <c r="R275" s="186">
        <f>'Speech Contest'!AQ12</f>
        <v>0</v>
      </c>
      <c r="S275" s="186">
        <f>'Speech Contest'!AR12</f>
        <v>0</v>
      </c>
      <c r="T275" s="186">
        <f>'Speech Contest'!AS12</f>
        <v>0</v>
      </c>
      <c r="U275" s="186">
        <f>'Speech Contest'!AT12</f>
        <v>0</v>
      </c>
      <c r="V275" s="186">
        <f t="shared" si="1"/>
        <v>0</v>
      </c>
      <c r="W275" s="180"/>
      <c r="X275" s="180"/>
      <c r="Y275" s="180"/>
      <c r="Z275" s="180"/>
    </row>
    <row r="276" ht="12.75" customHeight="1">
      <c r="A276" s="180" t="str">
        <f>'Speech Contest'!AA13</f>
        <v>Budget</v>
      </c>
      <c r="B276" s="180" t="str">
        <f>'Speech Contest'!AB13</f>
        <v>6030-000000</v>
      </c>
      <c r="C276" s="180">
        <f>'Speech Contest'!AC13</f>
        <v>800</v>
      </c>
      <c r="D276" s="189" t="str">
        <f>'Speech Contest'!AD13</f>
        <v>006</v>
      </c>
      <c r="E276" s="189"/>
      <c r="F276" s="180"/>
      <c r="G276" s="180"/>
      <c r="H276" s="180">
        <f>'Speech Contest'!AG13</f>
        <v>110</v>
      </c>
      <c r="I276" s="180" t="str">
        <f>'Speech Contest'!AH13</f>
        <v>USD</v>
      </c>
      <c r="J276" s="186">
        <f>'Speech Contest'!AI13</f>
        <v>0</v>
      </c>
      <c r="K276" s="186">
        <f>'Speech Contest'!AJ13</f>
        <v>0</v>
      </c>
      <c r="L276" s="186">
        <f>'Speech Contest'!AK13</f>
        <v>0</v>
      </c>
      <c r="M276" s="186">
        <f>'Speech Contest'!AL13</f>
        <v>0</v>
      </c>
      <c r="N276" s="186">
        <f>'Speech Contest'!AM13</f>
        <v>0</v>
      </c>
      <c r="O276" s="186">
        <f>'Speech Contest'!AN13</f>
        <v>0</v>
      </c>
      <c r="P276" s="186">
        <f>'Speech Contest'!AO13</f>
        <v>0</v>
      </c>
      <c r="Q276" s="186">
        <f>'Speech Contest'!AP13</f>
        <v>0</v>
      </c>
      <c r="R276" s="186">
        <f>'Speech Contest'!AQ13</f>
        <v>0</v>
      </c>
      <c r="S276" s="186">
        <f>'Speech Contest'!AR13</f>
        <v>0</v>
      </c>
      <c r="T276" s="186">
        <f>'Speech Contest'!AS13</f>
        <v>0</v>
      </c>
      <c r="U276" s="186">
        <f>'Speech Contest'!AT13</f>
        <v>0</v>
      </c>
      <c r="V276" s="186">
        <f t="shared" si="1"/>
        <v>0</v>
      </c>
      <c r="W276" s="180"/>
      <c r="X276" s="180"/>
      <c r="Y276" s="180"/>
      <c r="Z276" s="180"/>
    </row>
    <row r="277" ht="12.75" customHeight="1">
      <c r="A277" s="180" t="str">
        <f>'Speech Contest'!AA14</f>
        <v>Budget</v>
      </c>
      <c r="B277" s="180" t="str">
        <f>'Speech Contest'!AB14</f>
        <v>6035-000000</v>
      </c>
      <c r="C277" s="180">
        <f>'Speech Contest'!AC14</f>
        <v>800</v>
      </c>
      <c r="D277" s="189" t="str">
        <f>'Speech Contest'!AD14</f>
        <v>006</v>
      </c>
      <c r="E277" s="189"/>
      <c r="F277" s="180"/>
      <c r="G277" s="180"/>
      <c r="H277" s="180">
        <f>'Speech Contest'!AG14</f>
        <v>110</v>
      </c>
      <c r="I277" s="180" t="str">
        <f>'Speech Contest'!AH14</f>
        <v>USD</v>
      </c>
      <c r="J277" s="186">
        <f>'Speech Contest'!AI14</f>
        <v>0</v>
      </c>
      <c r="K277" s="186">
        <f>'Speech Contest'!AJ14</f>
        <v>0</v>
      </c>
      <c r="L277" s="186">
        <f>'Speech Contest'!AK14</f>
        <v>0</v>
      </c>
      <c r="M277" s="186">
        <f>'Speech Contest'!AL14</f>
        <v>0</v>
      </c>
      <c r="N277" s="186">
        <f>'Speech Contest'!AM14</f>
        <v>0</v>
      </c>
      <c r="O277" s="186">
        <f>'Speech Contest'!AN14</f>
        <v>0</v>
      </c>
      <c r="P277" s="186">
        <f>'Speech Contest'!AO14</f>
        <v>0</v>
      </c>
      <c r="Q277" s="186">
        <f>'Speech Contest'!AP14</f>
        <v>0</v>
      </c>
      <c r="R277" s="186">
        <f>'Speech Contest'!AQ14</f>
        <v>0</v>
      </c>
      <c r="S277" s="186">
        <f>'Speech Contest'!AR14</f>
        <v>0</v>
      </c>
      <c r="T277" s="186">
        <f>'Speech Contest'!AS14</f>
        <v>0</v>
      </c>
      <c r="U277" s="186">
        <f>'Speech Contest'!AT14</f>
        <v>0</v>
      </c>
      <c r="V277" s="186">
        <f t="shared" si="1"/>
        <v>0</v>
      </c>
      <c r="W277" s="180"/>
      <c r="X277" s="180"/>
      <c r="Y277" s="180"/>
      <c r="Z277" s="180"/>
    </row>
    <row r="278" ht="12.75" customHeight="1">
      <c r="A278" s="180" t="str">
        <f>'Speech Contest'!AA15</f>
        <v>Budget</v>
      </c>
      <c r="B278" s="180" t="str">
        <f>'Speech Contest'!AB15</f>
        <v>6050-000000</v>
      </c>
      <c r="C278" s="180">
        <f>'Speech Contest'!AC15</f>
        <v>800</v>
      </c>
      <c r="D278" s="189" t="str">
        <f>'Speech Contest'!AD15</f>
        <v>006</v>
      </c>
      <c r="E278" s="189"/>
      <c r="F278" s="180"/>
      <c r="G278" s="180"/>
      <c r="H278" s="180">
        <f>'Speech Contest'!AG15</f>
        <v>110</v>
      </c>
      <c r="I278" s="180" t="str">
        <f>'Speech Contest'!AH15</f>
        <v>USD</v>
      </c>
      <c r="J278" s="186">
        <f>'Speech Contest'!AI15</f>
        <v>0</v>
      </c>
      <c r="K278" s="186">
        <f>'Speech Contest'!AJ15</f>
        <v>0</v>
      </c>
      <c r="L278" s="186">
        <f>'Speech Contest'!AK15</f>
        <v>0</v>
      </c>
      <c r="M278" s="186">
        <f>'Speech Contest'!AL15</f>
        <v>0</v>
      </c>
      <c r="N278" s="186">
        <f>'Speech Contest'!AM15</f>
        <v>0</v>
      </c>
      <c r="O278" s="186">
        <f>'Speech Contest'!AN15</f>
        <v>0</v>
      </c>
      <c r="P278" s="186">
        <f>'Speech Contest'!AO15</f>
        <v>0</v>
      </c>
      <c r="Q278" s="186">
        <f>'Speech Contest'!AP15</f>
        <v>0</v>
      </c>
      <c r="R278" s="186">
        <f>'Speech Contest'!AQ15</f>
        <v>0</v>
      </c>
      <c r="S278" s="186">
        <f>'Speech Contest'!AR15</f>
        <v>0</v>
      </c>
      <c r="T278" s="186">
        <f>'Speech Contest'!AS15</f>
        <v>0</v>
      </c>
      <c r="U278" s="186">
        <f>'Speech Contest'!AT15</f>
        <v>0</v>
      </c>
      <c r="V278" s="186">
        <f t="shared" si="1"/>
        <v>0</v>
      </c>
      <c r="W278" s="180"/>
      <c r="X278" s="180"/>
      <c r="Y278" s="180"/>
      <c r="Z278" s="180"/>
    </row>
    <row r="279" ht="12.75" customHeight="1">
      <c r="A279" s="180" t="str">
        <f>'Speech Contest'!AA16</f>
        <v>Budget</v>
      </c>
      <c r="B279" s="180" t="str">
        <f>'Speech Contest'!AB16</f>
        <v>6055-000000</v>
      </c>
      <c r="C279" s="180">
        <f>'Speech Contest'!AC16</f>
        <v>800</v>
      </c>
      <c r="D279" s="189" t="str">
        <f>'Speech Contest'!AD16</f>
        <v>006</v>
      </c>
      <c r="E279" s="189"/>
      <c r="F279" s="180"/>
      <c r="G279" s="180"/>
      <c r="H279" s="180">
        <f>'Speech Contest'!AG16</f>
        <v>110</v>
      </c>
      <c r="I279" s="180" t="str">
        <f>'Speech Contest'!AH16</f>
        <v>USD</v>
      </c>
      <c r="J279" s="186">
        <f>'Speech Contest'!AI16</f>
        <v>0</v>
      </c>
      <c r="K279" s="186">
        <f>'Speech Contest'!AJ16</f>
        <v>0</v>
      </c>
      <c r="L279" s="186">
        <f>'Speech Contest'!AK16</f>
        <v>0</v>
      </c>
      <c r="M279" s="186">
        <f>'Speech Contest'!AL16</f>
        <v>0</v>
      </c>
      <c r="N279" s="186">
        <f>'Speech Contest'!AM16</f>
        <v>0</v>
      </c>
      <c r="O279" s="186">
        <f>'Speech Contest'!AN16</f>
        <v>0</v>
      </c>
      <c r="P279" s="186">
        <f>'Speech Contest'!AO16</f>
        <v>0</v>
      </c>
      <c r="Q279" s="186">
        <f>'Speech Contest'!AP16</f>
        <v>0</v>
      </c>
      <c r="R279" s="186">
        <f>'Speech Contest'!AQ16</f>
        <v>0</v>
      </c>
      <c r="S279" s="186">
        <f>'Speech Contest'!AR16</f>
        <v>0</v>
      </c>
      <c r="T279" s="186">
        <f>'Speech Contest'!AS16</f>
        <v>0</v>
      </c>
      <c r="U279" s="186">
        <f>'Speech Contest'!AT16</f>
        <v>0</v>
      </c>
      <c r="V279" s="186">
        <f t="shared" si="1"/>
        <v>0</v>
      </c>
      <c r="W279" s="180"/>
      <c r="X279" s="180"/>
      <c r="Y279" s="180"/>
      <c r="Z279" s="180"/>
    </row>
    <row r="280" ht="12.75" customHeight="1">
      <c r="A280" s="180" t="str">
        <f>'Speech Contest'!AA20</f>
        <v>Budget</v>
      </c>
      <c r="B280" s="180" t="str">
        <f>'Speech Contest'!AB20</f>
        <v>7006-000000</v>
      </c>
      <c r="C280" s="180">
        <f>'Speech Contest'!AC20</f>
        <v>801</v>
      </c>
      <c r="D280" s="189" t="str">
        <f>'Speech Contest'!AD20</f>
        <v>006</v>
      </c>
      <c r="E280" s="189"/>
      <c r="F280" s="180"/>
      <c r="G280" s="180"/>
      <c r="H280" s="180">
        <f>'Speech Contest'!AG20</f>
        <v>110</v>
      </c>
      <c r="I280" s="180" t="str">
        <f>'Speech Contest'!AH20</f>
        <v>USD</v>
      </c>
      <c r="J280" s="186">
        <f>'Speech Contest'!AI20</f>
        <v>0</v>
      </c>
      <c r="K280" s="186">
        <f>'Speech Contest'!AJ20</f>
        <v>0</v>
      </c>
      <c r="L280" s="186">
        <f>'Speech Contest'!AK20</f>
        <v>0</v>
      </c>
      <c r="M280" s="186">
        <f>'Speech Contest'!AL20</f>
        <v>0</v>
      </c>
      <c r="N280" s="186">
        <f>'Speech Contest'!AM20</f>
        <v>0</v>
      </c>
      <c r="O280" s="186">
        <f>'Speech Contest'!AN20</f>
        <v>0</v>
      </c>
      <c r="P280" s="186">
        <f>'Speech Contest'!AO20</f>
        <v>0</v>
      </c>
      <c r="Q280" s="186">
        <f>'Speech Contest'!AP20</f>
        <v>0</v>
      </c>
      <c r="R280" s="186">
        <f>'Speech Contest'!AQ20</f>
        <v>0</v>
      </c>
      <c r="S280" s="186">
        <f>'Speech Contest'!AR20</f>
        <v>0</v>
      </c>
      <c r="T280" s="186">
        <f>'Speech Contest'!AS20</f>
        <v>0</v>
      </c>
      <c r="U280" s="186">
        <f>'Speech Contest'!AT20</f>
        <v>0</v>
      </c>
      <c r="V280" s="186">
        <f t="shared" si="1"/>
        <v>0</v>
      </c>
      <c r="W280" s="180"/>
      <c r="X280" s="180"/>
      <c r="Y280" s="180"/>
      <c r="Z280" s="180"/>
    </row>
    <row r="281" ht="12.75" customHeight="1">
      <c r="A281" s="180" t="str">
        <f>'Speech Contest'!AA21</f>
        <v>Budget</v>
      </c>
      <c r="B281" s="180" t="str">
        <f>'Speech Contest'!AB21</f>
        <v>7010-000000</v>
      </c>
      <c r="C281" s="180">
        <f>'Speech Contest'!AC21</f>
        <v>801</v>
      </c>
      <c r="D281" s="189" t="str">
        <f>'Speech Contest'!AD21</f>
        <v>006</v>
      </c>
      <c r="E281" s="189"/>
      <c r="F281" s="180"/>
      <c r="G281" s="180"/>
      <c r="H281" s="180">
        <f>'Speech Contest'!AG21</f>
        <v>110</v>
      </c>
      <c r="I281" s="180" t="str">
        <f>'Speech Contest'!AH21</f>
        <v>USD</v>
      </c>
      <c r="J281" s="186">
        <f>'Speech Contest'!AI21</f>
        <v>0</v>
      </c>
      <c r="K281" s="186">
        <f>'Speech Contest'!AJ21</f>
        <v>0</v>
      </c>
      <c r="L281" s="186">
        <f>'Speech Contest'!AK21</f>
        <v>0</v>
      </c>
      <c r="M281" s="186">
        <f>'Speech Contest'!AL21</f>
        <v>0</v>
      </c>
      <c r="N281" s="186">
        <f>'Speech Contest'!AM21</f>
        <v>0</v>
      </c>
      <c r="O281" s="186">
        <f>'Speech Contest'!AN21</f>
        <v>1375</v>
      </c>
      <c r="P281" s="186">
        <f>'Speech Contest'!AO21</f>
        <v>0</v>
      </c>
      <c r="Q281" s="186">
        <f>'Speech Contest'!AP21</f>
        <v>0</v>
      </c>
      <c r="R281" s="186">
        <f>'Speech Contest'!AQ21</f>
        <v>0</v>
      </c>
      <c r="S281" s="186">
        <f>'Speech Contest'!AR21</f>
        <v>0</v>
      </c>
      <c r="T281" s="186">
        <f>'Speech Contest'!AS21</f>
        <v>0</v>
      </c>
      <c r="U281" s="186">
        <f>'Speech Contest'!AT21</f>
        <v>0</v>
      </c>
      <c r="V281" s="186">
        <f t="shared" si="1"/>
        <v>1375</v>
      </c>
      <c r="W281" s="180"/>
      <c r="X281" s="180"/>
      <c r="Y281" s="180"/>
      <c r="Z281" s="180"/>
    </row>
    <row r="282" ht="12.75" customHeight="1">
      <c r="A282" s="180" t="str">
        <f>'Speech Contest'!AA22</f>
        <v>Budget</v>
      </c>
      <c r="B282" s="180" t="str">
        <f>'Speech Contest'!AB22</f>
        <v>7012-000000</v>
      </c>
      <c r="C282" s="180">
        <f>'Speech Contest'!AC22</f>
        <v>801</v>
      </c>
      <c r="D282" s="189" t="str">
        <f>'Speech Contest'!AD22</f>
        <v>006</v>
      </c>
      <c r="E282" s="189"/>
      <c r="F282" s="180"/>
      <c r="G282" s="180"/>
      <c r="H282" s="180">
        <f>'Speech Contest'!AG22</f>
        <v>110</v>
      </c>
      <c r="I282" s="180" t="str">
        <f>'Speech Contest'!AH22</f>
        <v>USD</v>
      </c>
      <c r="J282" s="186">
        <f>'Speech Contest'!AI22</f>
        <v>0</v>
      </c>
      <c r="K282" s="186">
        <f>'Speech Contest'!AJ22</f>
        <v>0</v>
      </c>
      <c r="L282" s="186">
        <f>'Speech Contest'!AK22</f>
        <v>0</v>
      </c>
      <c r="M282" s="186">
        <f>'Speech Contest'!AL22</f>
        <v>0</v>
      </c>
      <c r="N282" s="186">
        <f>'Speech Contest'!AM22</f>
        <v>0</v>
      </c>
      <c r="O282" s="186">
        <f>'Speech Contest'!AN22</f>
        <v>0</v>
      </c>
      <c r="P282" s="186">
        <f>'Speech Contest'!AO22</f>
        <v>0</v>
      </c>
      <c r="Q282" s="186">
        <f>'Speech Contest'!AP22</f>
        <v>0</v>
      </c>
      <c r="R282" s="186">
        <f>'Speech Contest'!AQ22</f>
        <v>0</v>
      </c>
      <c r="S282" s="186">
        <f>'Speech Contest'!AR22</f>
        <v>0</v>
      </c>
      <c r="T282" s="186">
        <f>'Speech Contest'!AS22</f>
        <v>0</v>
      </c>
      <c r="U282" s="186">
        <f>'Speech Contest'!AT22</f>
        <v>0</v>
      </c>
      <c r="V282" s="186">
        <f t="shared" si="1"/>
        <v>0</v>
      </c>
      <c r="W282" s="180"/>
      <c r="X282" s="180"/>
      <c r="Y282" s="180"/>
      <c r="Z282" s="180"/>
    </row>
    <row r="283" ht="12.75" customHeight="1">
      <c r="A283" s="180" t="str">
        <f>'Speech Contest'!AA23</f>
        <v>Budget</v>
      </c>
      <c r="B283" s="180" t="str">
        <f>'Speech Contest'!AB23</f>
        <v>7014-000000</v>
      </c>
      <c r="C283" s="180">
        <f>'Speech Contest'!AC23</f>
        <v>801</v>
      </c>
      <c r="D283" s="189" t="str">
        <f>'Speech Contest'!AD23</f>
        <v>006</v>
      </c>
      <c r="E283" s="189"/>
      <c r="F283" s="180"/>
      <c r="G283" s="180"/>
      <c r="H283" s="180">
        <f>'Speech Contest'!AG23</f>
        <v>110</v>
      </c>
      <c r="I283" s="180" t="str">
        <f>'Speech Contest'!AH23</f>
        <v>USD</v>
      </c>
      <c r="J283" s="186">
        <f>'Speech Contest'!AI23</f>
        <v>0</v>
      </c>
      <c r="K283" s="186">
        <f>'Speech Contest'!AJ23</f>
        <v>0</v>
      </c>
      <c r="L283" s="186">
        <f>'Speech Contest'!AK23</f>
        <v>0</v>
      </c>
      <c r="M283" s="186">
        <f>'Speech Contest'!AL23</f>
        <v>0</v>
      </c>
      <c r="N283" s="186">
        <f>'Speech Contest'!AM23</f>
        <v>0</v>
      </c>
      <c r="O283" s="186">
        <f>'Speech Contest'!AN23</f>
        <v>0</v>
      </c>
      <c r="P283" s="186">
        <f>'Speech Contest'!AO23</f>
        <v>0</v>
      </c>
      <c r="Q283" s="186">
        <f>'Speech Contest'!AP23</f>
        <v>0</v>
      </c>
      <c r="R283" s="186">
        <f>'Speech Contest'!AQ23</f>
        <v>0</v>
      </c>
      <c r="S283" s="186">
        <f>'Speech Contest'!AR23</f>
        <v>0</v>
      </c>
      <c r="T283" s="186">
        <f>'Speech Contest'!AS23</f>
        <v>0</v>
      </c>
      <c r="U283" s="186">
        <f>'Speech Contest'!AT23</f>
        <v>0</v>
      </c>
      <c r="V283" s="186">
        <f t="shared" si="1"/>
        <v>0</v>
      </c>
      <c r="W283" s="180"/>
      <c r="X283" s="180"/>
      <c r="Y283" s="180"/>
      <c r="Z283" s="180"/>
    </row>
    <row r="284" ht="12.75" customHeight="1">
      <c r="A284" s="180" t="str">
        <f>'Speech Contest'!AA24</f>
        <v>Budget</v>
      </c>
      <c r="B284" s="180" t="str">
        <f>'Speech Contest'!AB24</f>
        <v>7086-000000</v>
      </c>
      <c r="C284" s="180">
        <f>'Speech Contest'!AC24</f>
        <v>801</v>
      </c>
      <c r="D284" s="189" t="str">
        <f>'Speech Contest'!AD24</f>
        <v>006</v>
      </c>
      <c r="E284" s="189"/>
      <c r="F284" s="180"/>
      <c r="G284" s="180"/>
      <c r="H284" s="180">
        <f>'Speech Contest'!AG24</f>
        <v>110</v>
      </c>
      <c r="I284" s="180" t="str">
        <f>'Speech Contest'!AH24</f>
        <v>USD</v>
      </c>
      <c r="J284" s="186">
        <f>'Speech Contest'!AI24</f>
        <v>0</v>
      </c>
      <c r="K284" s="186">
        <f>'Speech Contest'!AJ24</f>
        <v>0</v>
      </c>
      <c r="L284" s="186">
        <f>'Speech Contest'!AK24</f>
        <v>0</v>
      </c>
      <c r="M284" s="186">
        <f>'Speech Contest'!AL24</f>
        <v>0</v>
      </c>
      <c r="N284" s="186">
        <f>'Speech Contest'!AM24</f>
        <v>0</v>
      </c>
      <c r="O284" s="186">
        <f>'Speech Contest'!AN24</f>
        <v>0</v>
      </c>
      <c r="P284" s="186">
        <f>'Speech Contest'!AO24</f>
        <v>0</v>
      </c>
      <c r="Q284" s="186">
        <f>'Speech Contest'!AP24</f>
        <v>0</v>
      </c>
      <c r="R284" s="186">
        <f>'Speech Contest'!AQ24</f>
        <v>0</v>
      </c>
      <c r="S284" s="186">
        <f>'Speech Contest'!AR24</f>
        <v>0</v>
      </c>
      <c r="T284" s="186">
        <f>'Speech Contest'!AS24</f>
        <v>0</v>
      </c>
      <c r="U284" s="186">
        <f>'Speech Contest'!AT24</f>
        <v>0</v>
      </c>
      <c r="V284" s="186">
        <f t="shared" si="1"/>
        <v>0</v>
      </c>
      <c r="W284" s="180"/>
      <c r="X284" s="180"/>
      <c r="Y284" s="180"/>
      <c r="Z284" s="180"/>
    </row>
    <row r="285" ht="12.75" customHeight="1">
      <c r="A285" s="180" t="str">
        <f>'Speech Contest'!AA25</f>
        <v>Budget</v>
      </c>
      <c r="B285" s="180" t="str">
        <f>'Speech Contest'!AB25</f>
        <v>7090-000000</v>
      </c>
      <c r="C285" s="180">
        <f>'Speech Contest'!AC25</f>
        <v>801</v>
      </c>
      <c r="D285" s="189" t="str">
        <f>'Speech Contest'!AD25</f>
        <v>006</v>
      </c>
      <c r="E285" s="189"/>
      <c r="F285" s="180"/>
      <c r="G285" s="180"/>
      <c r="H285" s="180">
        <f>'Speech Contest'!AG25</f>
        <v>110</v>
      </c>
      <c r="I285" s="180" t="str">
        <f>'Speech Contest'!AH25</f>
        <v>USD</v>
      </c>
      <c r="J285" s="186">
        <f>'Speech Contest'!AI25</f>
        <v>0</v>
      </c>
      <c r="K285" s="186">
        <f>'Speech Contest'!AJ25</f>
        <v>0</v>
      </c>
      <c r="L285" s="186">
        <f>'Speech Contest'!AK25</f>
        <v>0</v>
      </c>
      <c r="M285" s="186">
        <f>'Speech Contest'!AL25</f>
        <v>0</v>
      </c>
      <c r="N285" s="186">
        <f>'Speech Contest'!AM25</f>
        <v>0</v>
      </c>
      <c r="O285" s="186">
        <f>'Speech Contest'!AN25</f>
        <v>0</v>
      </c>
      <c r="P285" s="186">
        <f>'Speech Contest'!AO25</f>
        <v>0</v>
      </c>
      <c r="Q285" s="186">
        <f>'Speech Contest'!AP25</f>
        <v>0</v>
      </c>
      <c r="R285" s="186">
        <f>'Speech Contest'!AQ25</f>
        <v>0</v>
      </c>
      <c r="S285" s="186">
        <f>'Speech Contest'!AR25</f>
        <v>0</v>
      </c>
      <c r="T285" s="186">
        <f>'Speech Contest'!AS25</f>
        <v>0</v>
      </c>
      <c r="U285" s="186">
        <f>'Speech Contest'!AT25</f>
        <v>0</v>
      </c>
      <c r="V285" s="186">
        <f t="shared" si="1"/>
        <v>0</v>
      </c>
      <c r="W285" s="180"/>
      <c r="X285" s="180"/>
      <c r="Y285" s="180"/>
      <c r="Z285" s="180"/>
    </row>
    <row r="286" ht="12.75" customHeight="1">
      <c r="A286" s="180" t="str">
        <f>'Speech Contest'!AA26</f>
        <v>Budget</v>
      </c>
      <c r="B286" s="180" t="str">
        <f>'Speech Contest'!AB26</f>
        <v/>
      </c>
      <c r="C286" s="180">
        <f>'Speech Contest'!AC26</f>
        <v>801</v>
      </c>
      <c r="D286" s="189" t="str">
        <f>'Speech Contest'!AD26</f>
        <v>006</v>
      </c>
      <c r="E286" s="189"/>
      <c r="F286" s="180"/>
      <c r="G286" s="180"/>
      <c r="H286" s="180">
        <f>'Speech Contest'!AG26</f>
        <v>110</v>
      </c>
      <c r="I286" s="180" t="str">
        <f>'Speech Contest'!AH26</f>
        <v>USD</v>
      </c>
      <c r="J286" s="186">
        <f>'Speech Contest'!AI26</f>
        <v>0</v>
      </c>
      <c r="K286" s="186">
        <f>'Speech Contest'!AJ26</f>
        <v>0</v>
      </c>
      <c r="L286" s="186">
        <f>'Speech Contest'!AK26</f>
        <v>0</v>
      </c>
      <c r="M286" s="186">
        <f>'Speech Contest'!AL26</f>
        <v>0</v>
      </c>
      <c r="N286" s="186">
        <f>'Speech Contest'!AM26</f>
        <v>0</v>
      </c>
      <c r="O286" s="186">
        <f>'Speech Contest'!AN26</f>
        <v>0</v>
      </c>
      <c r="P286" s="186">
        <f>'Speech Contest'!AO26</f>
        <v>0</v>
      </c>
      <c r="Q286" s="186">
        <f>'Speech Contest'!AP26</f>
        <v>0</v>
      </c>
      <c r="R286" s="186">
        <f>'Speech Contest'!AQ26</f>
        <v>0</v>
      </c>
      <c r="S286" s="186">
        <f>'Speech Contest'!AR26</f>
        <v>0</v>
      </c>
      <c r="T286" s="186">
        <f>'Speech Contest'!AS26</f>
        <v>0</v>
      </c>
      <c r="U286" s="186">
        <f>'Speech Contest'!AT26</f>
        <v>0</v>
      </c>
      <c r="V286" s="186">
        <f t="shared" si="1"/>
        <v>0</v>
      </c>
      <c r="W286" s="180"/>
      <c r="X286" s="180"/>
      <c r="Y286" s="180"/>
      <c r="Z286" s="180"/>
    </row>
    <row r="287" ht="12.75" customHeight="1">
      <c r="A287" s="180" t="str">
        <f>'Speech Contest'!AA27</f>
        <v>Budget</v>
      </c>
      <c r="B287" s="180" t="str">
        <f>'Speech Contest'!AB27</f>
        <v/>
      </c>
      <c r="C287" s="180">
        <f>'Speech Contest'!AC27</f>
        <v>801</v>
      </c>
      <c r="D287" s="189" t="str">
        <f>'Speech Contest'!AD27</f>
        <v>006</v>
      </c>
      <c r="E287" s="189"/>
      <c r="F287" s="180"/>
      <c r="G287" s="180"/>
      <c r="H287" s="180">
        <f>'Speech Contest'!AG27</f>
        <v>110</v>
      </c>
      <c r="I287" s="180" t="str">
        <f>'Speech Contest'!AH27</f>
        <v>USD</v>
      </c>
      <c r="J287" s="186">
        <f>'Speech Contest'!AI27</f>
        <v>0</v>
      </c>
      <c r="K287" s="186">
        <f>'Speech Contest'!AJ27</f>
        <v>0</v>
      </c>
      <c r="L287" s="186">
        <f>'Speech Contest'!AK27</f>
        <v>0</v>
      </c>
      <c r="M287" s="186">
        <f>'Speech Contest'!AL27</f>
        <v>0</v>
      </c>
      <c r="N287" s="186">
        <f>'Speech Contest'!AM27</f>
        <v>0</v>
      </c>
      <c r="O287" s="186">
        <f>'Speech Contest'!AN27</f>
        <v>0</v>
      </c>
      <c r="P287" s="186">
        <f>'Speech Contest'!AO27</f>
        <v>0</v>
      </c>
      <c r="Q287" s="186">
        <f>'Speech Contest'!AP27</f>
        <v>0</v>
      </c>
      <c r="R287" s="186">
        <f>'Speech Contest'!AQ27</f>
        <v>0</v>
      </c>
      <c r="S287" s="186">
        <f>'Speech Contest'!AR27</f>
        <v>0</v>
      </c>
      <c r="T287" s="186">
        <f>'Speech Contest'!AS27</f>
        <v>0</v>
      </c>
      <c r="U287" s="186">
        <f>'Speech Contest'!AT27</f>
        <v>0</v>
      </c>
      <c r="V287" s="186">
        <f t="shared" si="1"/>
        <v>0</v>
      </c>
      <c r="W287" s="180"/>
      <c r="X287" s="180"/>
      <c r="Y287" s="180"/>
      <c r="Z287" s="180"/>
    </row>
    <row r="288" ht="12.75" customHeight="1">
      <c r="A288" s="180" t="str">
        <f>'Speech Contest'!AA28</f>
        <v>Budget</v>
      </c>
      <c r="B288" s="180" t="str">
        <f>'Speech Contest'!AB28</f>
        <v/>
      </c>
      <c r="C288" s="180">
        <f>'Speech Contest'!AC28</f>
        <v>801</v>
      </c>
      <c r="D288" s="189" t="str">
        <f>'Speech Contest'!AD28</f>
        <v>006</v>
      </c>
      <c r="E288" s="189"/>
      <c r="F288" s="180"/>
      <c r="G288" s="180"/>
      <c r="H288" s="180">
        <f>'Speech Contest'!AG28</f>
        <v>110</v>
      </c>
      <c r="I288" s="180" t="str">
        <f>'Speech Contest'!AH28</f>
        <v>USD</v>
      </c>
      <c r="J288" s="186">
        <f>'Speech Contest'!AI28</f>
        <v>0</v>
      </c>
      <c r="K288" s="186">
        <f>'Speech Contest'!AJ28</f>
        <v>0</v>
      </c>
      <c r="L288" s="186">
        <f>'Speech Contest'!AK28</f>
        <v>0</v>
      </c>
      <c r="M288" s="186">
        <f>'Speech Contest'!AL28</f>
        <v>0</v>
      </c>
      <c r="N288" s="186">
        <f>'Speech Contest'!AM28</f>
        <v>0</v>
      </c>
      <c r="O288" s="186">
        <f>'Speech Contest'!AN28</f>
        <v>0</v>
      </c>
      <c r="P288" s="186">
        <f>'Speech Contest'!AO28</f>
        <v>0</v>
      </c>
      <c r="Q288" s="186">
        <f>'Speech Contest'!AP28</f>
        <v>0</v>
      </c>
      <c r="R288" s="186">
        <f>'Speech Contest'!AQ28</f>
        <v>0</v>
      </c>
      <c r="S288" s="186">
        <f>'Speech Contest'!AR28</f>
        <v>0</v>
      </c>
      <c r="T288" s="186">
        <f>'Speech Contest'!AS28</f>
        <v>0</v>
      </c>
      <c r="U288" s="186">
        <f>'Speech Contest'!AT28</f>
        <v>0</v>
      </c>
      <c r="V288" s="186">
        <f t="shared" si="1"/>
        <v>0</v>
      </c>
      <c r="W288" s="180"/>
      <c r="X288" s="180"/>
      <c r="Y288" s="180"/>
      <c r="Z288" s="180"/>
    </row>
    <row r="289" ht="12.75" customHeight="1">
      <c r="A289" s="180" t="str">
        <f>'Speech Contest'!AA32</f>
        <v>Budget</v>
      </c>
      <c r="B289" s="180" t="str">
        <f>'Speech Contest'!AB32</f>
        <v>7006-000000</v>
      </c>
      <c r="C289" s="180">
        <f>'Speech Contest'!AC32</f>
        <v>802</v>
      </c>
      <c r="D289" s="189" t="str">
        <f>'Speech Contest'!AD32</f>
        <v>006</v>
      </c>
      <c r="E289" s="189"/>
      <c r="F289" s="180"/>
      <c r="G289" s="180"/>
      <c r="H289" s="180">
        <f>'Speech Contest'!AG32</f>
        <v>110</v>
      </c>
      <c r="I289" s="180" t="str">
        <f>'Speech Contest'!AH32</f>
        <v>USD</v>
      </c>
      <c r="J289" s="186">
        <f>'Speech Contest'!AI32</f>
        <v>0</v>
      </c>
      <c r="K289" s="186">
        <f>'Speech Contest'!AJ32</f>
        <v>0</v>
      </c>
      <c r="L289" s="186">
        <f>'Speech Contest'!AK32</f>
        <v>0</v>
      </c>
      <c r="M289" s="186">
        <f>'Speech Contest'!AL32</f>
        <v>0</v>
      </c>
      <c r="N289" s="186">
        <f>'Speech Contest'!AM32</f>
        <v>0</v>
      </c>
      <c r="O289" s="186">
        <f>'Speech Contest'!AN32</f>
        <v>0</v>
      </c>
      <c r="P289" s="186">
        <f>'Speech Contest'!AO32</f>
        <v>0</v>
      </c>
      <c r="Q289" s="186">
        <f>'Speech Contest'!AP32</f>
        <v>0</v>
      </c>
      <c r="R289" s="186">
        <f>'Speech Contest'!AQ32</f>
        <v>0</v>
      </c>
      <c r="S289" s="186">
        <f>'Speech Contest'!AR32</f>
        <v>0</v>
      </c>
      <c r="T289" s="186">
        <f>'Speech Contest'!AS32</f>
        <v>0</v>
      </c>
      <c r="U289" s="186">
        <f>'Speech Contest'!AT32</f>
        <v>0</v>
      </c>
      <c r="V289" s="186">
        <f t="shared" si="1"/>
        <v>0</v>
      </c>
      <c r="W289" s="180"/>
      <c r="X289" s="180"/>
      <c r="Y289" s="180"/>
      <c r="Z289" s="180"/>
    </row>
    <row r="290" ht="12.75" customHeight="1">
      <c r="A290" s="180" t="str">
        <f>'Speech Contest'!AA33</f>
        <v>Budget</v>
      </c>
      <c r="B290" s="180" t="str">
        <f>'Speech Contest'!AB33</f>
        <v>7010-000000</v>
      </c>
      <c r="C290" s="180">
        <f>'Speech Contest'!AC33</f>
        <v>802</v>
      </c>
      <c r="D290" s="189" t="str">
        <f>'Speech Contest'!AD33</f>
        <v>006</v>
      </c>
      <c r="E290" s="189"/>
      <c r="F290" s="180"/>
      <c r="G290" s="180"/>
      <c r="H290" s="180">
        <f>'Speech Contest'!AG33</f>
        <v>110</v>
      </c>
      <c r="I290" s="180" t="str">
        <f>'Speech Contest'!AH33</f>
        <v>USD</v>
      </c>
      <c r="J290" s="186">
        <f>'Speech Contest'!AI33</f>
        <v>0</v>
      </c>
      <c r="K290" s="186">
        <f>'Speech Contest'!AJ33</f>
        <v>0</v>
      </c>
      <c r="L290" s="186">
        <f>'Speech Contest'!AK33</f>
        <v>0</v>
      </c>
      <c r="M290" s="186">
        <f>'Speech Contest'!AL33</f>
        <v>0</v>
      </c>
      <c r="N290" s="186">
        <f>'Speech Contest'!AM33</f>
        <v>0</v>
      </c>
      <c r="O290" s="186">
        <f>'Speech Contest'!AN33</f>
        <v>500</v>
      </c>
      <c r="P290" s="186">
        <f>'Speech Contest'!AO33</f>
        <v>0</v>
      </c>
      <c r="Q290" s="186">
        <f>'Speech Contest'!AP33</f>
        <v>0</v>
      </c>
      <c r="R290" s="186">
        <f>'Speech Contest'!AQ33</f>
        <v>0</v>
      </c>
      <c r="S290" s="186">
        <f>'Speech Contest'!AR33</f>
        <v>0</v>
      </c>
      <c r="T290" s="186">
        <f>'Speech Contest'!AS33</f>
        <v>0</v>
      </c>
      <c r="U290" s="186">
        <f>'Speech Contest'!AT33</f>
        <v>0</v>
      </c>
      <c r="V290" s="186">
        <f t="shared" si="1"/>
        <v>500</v>
      </c>
      <c r="W290" s="180"/>
      <c r="X290" s="180"/>
      <c r="Y290" s="180"/>
      <c r="Z290" s="180"/>
    </row>
    <row r="291" ht="12.75" customHeight="1">
      <c r="A291" s="180" t="str">
        <f>'Speech Contest'!AA34</f>
        <v>Budget</v>
      </c>
      <c r="B291" s="180" t="str">
        <f>'Speech Contest'!AB34</f>
        <v>7012-000000</v>
      </c>
      <c r="C291" s="180">
        <f>'Speech Contest'!AC34</f>
        <v>802</v>
      </c>
      <c r="D291" s="189" t="str">
        <f>'Speech Contest'!AD34</f>
        <v>006</v>
      </c>
      <c r="E291" s="189"/>
      <c r="F291" s="180"/>
      <c r="G291" s="180"/>
      <c r="H291" s="180">
        <f>'Speech Contest'!AG34</f>
        <v>110</v>
      </c>
      <c r="I291" s="180" t="str">
        <f>'Speech Contest'!AH34</f>
        <v>USD</v>
      </c>
      <c r="J291" s="186">
        <f>'Speech Contest'!AI34</f>
        <v>0</v>
      </c>
      <c r="K291" s="186">
        <f>'Speech Contest'!AJ34</f>
        <v>0</v>
      </c>
      <c r="L291" s="186">
        <f>'Speech Contest'!AK34</f>
        <v>0</v>
      </c>
      <c r="M291" s="186">
        <f>'Speech Contest'!AL34</f>
        <v>0</v>
      </c>
      <c r="N291" s="186">
        <f>'Speech Contest'!AM34</f>
        <v>0</v>
      </c>
      <c r="O291" s="186">
        <f>'Speech Contest'!AN34</f>
        <v>0</v>
      </c>
      <c r="P291" s="186">
        <f>'Speech Contest'!AO34</f>
        <v>0</v>
      </c>
      <c r="Q291" s="186">
        <f>'Speech Contest'!AP34</f>
        <v>0</v>
      </c>
      <c r="R291" s="186">
        <f>'Speech Contest'!AQ34</f>
        <v>0</v>
      </c>
      <c r="S291" s="186">
        <f>'Speech Contest'!AR34</f>
        <v>0</v>
      </c>
      <c r="T291" s="186">
        <f>'Speech Contest'!AS34</f>
        <v>0</v>
      </c>
      <c r="U291" s="186">
        <f>'Speech Contest'!AT34</f>
        <v>0</v>
      </c>
      <c r="V291" s="186">
        <f t="shared" si="1"/>
        <v>0</v>
      </c>
      <c r="W291" s="180"/>
      <c r="X291" s="180"/>
      <c r="Y291" s="180"/>
      <c r="Z291" s="180"/>
    </row>
    <row r="292" ht="12.75" customHeight="1">
      <c r="A292" s="180" t="str">
        <f>'Speech Contest'!AA35</f>
        <v>Budget</v>
      </c>
      <c r="B292" s="180" t="str">
        <f>'Speech Contest'!AB35</f>
        <v>7014-000000</v>
      </c>
      <c r="C292" s="180">
        <f>'Speech Contest'!AC35</f>
        <v>802</v>
      </c>
      <c r="D292" s="189" t="str">
        <f>'Speech Contest'!AD35</f>
        <v>006</v>
      </c>
      <c r="E292" s="189"/>
      <c r="F292" s="180"/>
      <c r="G292" s="180"/>
      <c r="H292" s="180">
        <f>'Speech Contest'!AG35</f>
        <v>110</v>
      </c>
      <c r="I292" s="180" t="str">
        <f>'Speech Contest'!AH35</f>
        <v>USD</v>
      </c>
      <c r="J292" s="186">
        <f>'Speech Contest'!AI35</f>
        <v>0</v>
      </c>
      <c r="K292" s="186">
        <f>'Speech Contest'!AJ35</f>
        <v>0</v>
      </c>
      <c r="L292" s="186">
        <f>'Speech Contest'!AK35</f>
        <v>0</v>
      </c>
      <c r="M292" s="186">
        <f>'Speech Contest'!AL35</f>
        <v>0</v>
      </c>
      <c r="N292" s="186">
        <f>'Speech Contest'!AM35</f>
        <v>0</v>
      </c>
      <c r="O292" s="186">
        <f>'Speech Contest'!AN35</f>
        <v>0</v>
      </c>
      <c r="P292" s="186">
        <f>'Speech Contest'!AO35</f>
        <v>0</v>
      </c>
      <c r="Q292" s="186">
        <f>'Speech Contest'!AP35</f>
        <v>0</v>
      </c>
      <c r="R292" s="186">
        <f>'Speech Contest'!AQ35</f>
        <v>0</v>
      </c>
      <c r="S292" s="186">
        <f>'Speech Contest'!AR35</f>
        <v>0</v>
      </c>
      <c r="T292" s="186">
        <f>'Speech Contest'!AS35</f>
        <v>0</v>
      </c>
      <c r="U292" s="186">
        <f>'Speech Contest'!AT35</f>
        <v>0</v>
      </c>
      <c r="V292" s="186">
        <f t="shared" si="1"/>
        <v>0</v>
      </c>
      <c r="W292" s="180"/>
      <c r="X292" s="180"/>
      <c r="Y292" s="180"/>
      <c r="Z292" s="180"/>
    </row>
    <row r="293" ht="12.75" customHeight="1">
      <c r="A293" s="180" t="str">
        <f>'Speech Contest'!AA36</f>
        <v>Budget</v>
      </c>
      <c r="B293" s="180" t="str">
        <f>'Speech Contest'!AB36</f>
        <v>7086-000000</v>
      </c>
      <c r="C293" s="180">
        <f>'Speech Contest'!AC36</f>
        <v>802</v>
      </c>
      <c r="D293" s="189" t="str">
        <f>'Speech Contest'!AD36</f>
        <v>006</v>
      </c>
      <c r="E293" s="189"/>
      <c r="F293" s="180"/>
      <c r="G293" s="180"/>
      <c r="H293" s="180">
        <f>'Speech Contest'!AG36</f>
        <v>110</v>
      </c>
      <c r="I293" s="180" t="str">
        <f>'Speech Contest'!AH36</f>
        <v>USD</v>
      </c>
      <c r="J293" s="186">
        <f>'Speech Contest'!AI36</f>
        <v>0</v>
      </c>
      <c r="K293" s="186">
        <f>'Speech Contest'!AJ36</f>
        <v>0</v>
      </c>
      <c r="L293" s="186">
        <f>'Speech Contest'!AK36</f>
        <v>0</v>
      </c>
      <c r="M293" s="186">
        <f>'Speech Contest'!AL36</f>
        <v>0</v>
      </c>
      <c r="N293" s="186">
        <f>'Speech Contest'!AM36</f>
        <v>0</v>
      </c>
      <c r="O293" s="186">
        <f>'Speech Contest'!AN36</f>
        <v>0</v>
      </c>
      <c r="P293" s="186">
        <f>'Speech Contest'!AO36</f>
        <v>0</v>
      </c>
      <c r="Q293" s="186">
        <f>'Speech Contest'!AP36</f>
        <v>0</v>
      </c>
      <c r="R293" s="186">
        <f>'Speech Contest'!AQ36</f>
        <v>0</v>
      </c>
      <c r="S293" s="186">
        <f>'Speech Contest'!AR36</f>
        <v>0</v>
      </c>
      <c r="T293" s="186">
        <f>'Speech Contest'!AS36</f>
        <v>0</v>
      </c>
      <c r="U293" s="186">
        <f>'Speech Contest'!AT36</f>
        <v>0</v>
      </c>
      <c r="V293" s="186">
        <f t="shared" si="1"/>
        <v>0</v>
      </c>
      <c r="W293" s="180"/>
      <c r="X293" s="180"/>
      <c r="Y293" s="180"/>
      <c r="Z293" s="180"/>
    </row>
    <row r="294" ht="12.75" customHeight="1">
      <c r="A294" s="180" t="str">
        <f>'Speech Contest'!AA37</f>
        <v>Budget</v>
      </c>
      <c r="B294" s="180" t="str">
        <f>'Speech Contest'!AB37</f>
        <v>7090-000000</v>
      </c>
      <c r="C294" s="180">
        <f>'Speech Contest'!AC37</f>
        <v>802</v>
      </c>
      <c r="D294" s="189" t="str">
        <f>'Speech Contest'!AD37</f>
        <v>006</v>
      </c>
      <c r="E294" s="189"/>
      <c r="F294" s="180"/>
      <c r="G294" s="180"/>
      <c r="H294" s="180">
        <f>'Speech Contest'!AG37</f>
        <v>110</v>
      </c>
      <c r="I294" s="180" t="str">
        <f>'Speech Contest'!AH37</f>
        <v>USD</v>
      </c>
      <c r="J294" s="186">
        <f>'Speech Contest'!AI37</f>
        <v>0</v>
      </c>
      <c r="K294" s="186">
        <f>'Speech Contest'!AJ37</f>
        <v>0</v>
      </c>
      <c r="L294" s="186">
        <f>'Speech Contest'!AK37</f>
        <v>0</v>
      </c>
      <c r="M294" s="186">
        <f>'Speech Contest'!AL37</f>
        <v>0</v>
      </c>
      <c r="N294" s="186">
        <f>'Speech Contest'!AM37</f>
        <v>0</v>
      </c>
      <c r="O294" s="186">
        <f>'Speech Contest'!AN37</f>
        <v>0</v>
      </c>
      <c r="P294" s="186">
        <f>'Speech Contest'!AO37</f>
        <v>0</v>
      </c>
      <c r="Q294" s="186">
        <f>'Speech Contest'!AP37</f>
        <v>0</v>
      </c>
      <c r="R294" s="186">
        <f>'Speech Contest'!AQ37</f>
        <v>0</v>
      </c>
      <c r="S294" s="186">
        <f>'Speech Contest'!AR37</f>
        <v>0</v>
      </c>
      <c r="T294" s="186">
        <f>'Speech Contest'!AS37</f>
        <v>0</v>
      </c>
      <c r="U294" s="186">
        <f>'Speech Contest'!AT37</f>
        <v>0</v>
      </c>
      <c r="V294" s="186">
        <f t="shared" si="1"/>
        <v>0</v>
      </c>
      <c r="W294" s="180"/>
      <c r="X294" s="180"/>
      <c r="Y294" s="180"/>
      <c r="Z294" s="180"/>
    </row>
    <row r="295" ht="12.75" customHeight="1">
      <c r="A295" s="180" t="str">
        <f>'Speech Contest'!AA38</f>
        <v>Budget</v>
      </c>
      <c r="B295" s="180" t="str">
        <f>'Speech Contest'!AB38</f>
        <v/>
      </c>
      <c r="C295" s="180">
        <f>'Speech Contest'!AC38</f>
        <v>802</v>
      </c>
      <c r="D295" s="189" t="str">
        <f>'Speech Contest'!AD38</f>
        <v>006</v>
      </c>
      <c r="E295" s="189"/>
      <c r="F295" s="180"/>
      <c r="G295" s="180"/>
      <c r="H295" s="180">
        <f>'Speech Contest'!AG38</f>
        <v>110</v>
      </c>
      <c r="I295" s="180" t="str">
        <f>'Speech Contest'!AH38</f>
        <v>USD</v>
      </c>
      <c r="J295" s="186">
        <f>'Speech Contest'!AI38</f>
        <v>0</v>
      </c>
      <c r="K295" s="186">
        <f>'Speech Contest'!AJ38</f>
        <v>0</v>
      </c>
      <c r="L295" s="186">
        <f>'Speech Contest'!AK38</f>
        <v>0</v>
      </c>
      <c r="M295" s="186">
        <f>'Speech Contest'!AL38</f>
        <v>0</v>
      </c>
      <c r="N295" s="186">
        <f>'Speech Contest'!AM38</f>
        <v>0</v>
      </c>
      <c r="O295" s="186">
        <f>'Speech Contest'!AN38</f>
        <v>0</v>
      </c>
      <c r="P295" s="186">
        <f>'Speech Contest'!AO38</f>
        <v>0</v>
      </c>
      <c r="Q295" s="186">
        <f>'Speech Contest'!AP38</f>
        <v>0</v>
      </c>
      <c r="R295" s="186">
        <f>'Speech Contest'!AQ38</f>
        <v>0</v>
      </c>
      <c r="S295" s="186">
        <f>'Speech Contest'!AR38</f>
        <v>0</v>
      </c>
      <c r="T295" s="186">
        <f>'Speech Contest'!AS38</f>
        <v>0</v>
      </c>
      <c r="U295" s="186">
        <f>'Speech Contest'!AT38</f>
        <v>0</v>
      </c>
      <c r="V295" s="186">
        <f t="shared" si="1"/>
        <v>0</v>
      </c>
      <c r="W295" s="180"/>
      <c r="X295" s="180"/>
      <c r="Y295" s="180"/>
      <c r="Z295" s="180"/>
    </row>
    <row r="296" ht="12.75" customHeight="1">
      <c r="A296" s="180" t="str">
        <f>'Speech Contest'!AA39</f>
        <v>Budget</v>
      </c>
      <c r="B296" s="180" t="str">
        <f>'Speech Contest'!AB39</f>
        <v/>
      </c>
      <c r="C296" s="180">
        <f>'Speech Contest'!AC39</f>
        <v>802</v>
      </c>
      <c r="D296" s="189" t="str">
        <f>'Speech Contest'!AD39</f>
        <v>006</v>
      </c>
      <c r="E296" s="189"/>
      <c r="F296" s="180"/>
      <c r="G296" s="180"/>
      <c r="H296" s="180">
        <f>'Speech Contest'!AG39</f>
        <v>110</v>
      </c>
      <c r="I296" s="180" t="str">
        <f>'Speech Contest'!AH39</f>
        <v>USD</v>
      </c>
      <c r="J296" s="186">
        <f>'Speech Contest'!AI39</f>
        <v>0</v>
      </c>
      <c r="K296" s="186">
        <f>'Speech Contest'!AJ39</f>
        <v>0</v>
      </c>
      <c r="L296" s="186">
        <f>'Speech Contest'!AK39</f>
        <v>0</v>
      </c>
      <c r="M296" s="186">
        <f>'Speech Contest'!AL39</f>
        <v>0</v>
      </c>
      <c r="N296" s="186">
        <f>'Speech Contest'!AM39</f>
        <v>0</v>
      </c>
      <c r="O296" s="186">
        <f>'Speech Contest'!AN39</f>
        <v>0</v>
      </c>
      <c r="P296" s="186">
        <f>'Speech Contest'!AO39</f>
        <v>0</v>
      </c>
      <c r="Q296" s="186">
        <f>'Speech Contest'!AP39</f>
        <v>0</v>
      </c>
      <c r="R296" s="186">
        <f>'Speech Contest'!AQ39</f>
        <v>0</v>
      </c>
      <c r="S296" s="186">
        <f>'Speech Contest'!AR39</f>
        <v>0</v>
      </c>
      <c r="T296" s="186">
        <f>'Speech Contest'!AS39</f>
        <v>0</v>
      </c>
      <c r="U296" s="186">
        <f>'Speech Contest'!AT39</f>
        <v>0</v>
      </c>
      <c r="V296" s="186">
        <f t="shared" si="1"/>
        <v>0</v>
      </c>
      <c r="W296" s="180"/>
      <c r="X296" s="180"/>
      <c r="Y296" s="180"/>
      <c r="Z296" s="180"/>
    </row>
    <row r="297" ht="12.75" customHeight="1">
      <c r="A297" s="180" t="str">
        <f>'Speech Contest'!AA40</f>
        <v>Budget</v>
      </c>
      <c r="B297" s="180" t="str">
        <f>'Speech Contest'!AB40</f>
        <v/>
      </c>
      <c r="C297" s="180">
        <f>'Speech Contest'!AC40</f>
        <v>802</v>
      </c>
      <c r="D297" s="189" t="str">
        <f>'Speech Contest'!AD40</f>
        <v>006</v>
      </c>
      <c r="E297" s="189"/>
      <c r="F297" s="180"/>
      <c r="G297" s="180"/>
      <c r="H297" s="180">
        <f>'Speech Contest'!AG40</f>
        <v>110</v>
      </c>
      <c r="I297" s="180" t="str">
        <f>'Speech Contest'!AH40</f>
        <v>USD</v>
      </c>
      <c r="J297" s="186">
        <f>'Speech Contest'!AI40</f>
        <v>0</v>
      </c>
      <c r="K297" s="186">
        <f>'Speech Contest'!AJ40</f>
        <v>0</v>
      </c>
      <c r="L297" s="186">
        <f>'Speech Contest'!AK40</f>
        <v>0</v>
      </c>
      <c r="M297" s="186">
        <f>'Speech Contest'!AL40</f>
        <v>0</v>
      </c>
      <c r="N297" s="186">
        <f>'Speech Contest'!AM40</f>
        <v>0</v>
      </c>
      <c r="O297" s="186">
        <f>'Speech Contest'!AN40</f>
        <v>0</v>
      </c>
      <c r="P297" s="186">
        <f>'Speech Contest'!AO40</f>
        <v>0</v>
      </c>
      <c r="Q297" s="186">
        <f>'Speech Contest'!AP40</f>
        <v>0</v>
      </c>
      <c r="R297" s="186">
        <f>'Speech Contest'!AQ40</f>
        <v>0</v>
      </c>
      <c r="S297" s="186">
        <f>'Speech Contest'!AR40</f>
        <v>0</v>
      </c>
      <c r="T297" s="186">
        <f>'Speech Contest'!AS40</f>
        <v>0</v>
      </c>
      <c r="U297" s="186">
        <f>'Speech Contest'!AT40</f>
        <v>0</v>
      </c>
      <c r="V297" s="186">
        <f t="shared" si="1"/>
        <v>0</v>
      </c>
      <c r="W297" s="180"/>
      <c r="X297" s="180"/>
      <c r="Y297" s="180"/>
      <c r="Z297" s="180"/>
    </row>
    <row r="298" ht="12.75" customHeight="1">
      <c r="A298" s="180" t="str">
        <f>'Speech Contest'!AA44</f>
        <v>Budget</v>
      </c>
      <c r="B298" s="180" t="str">
        <f>'Speech Contest'!AB44</f>
        <v>7006-000000</v>
      </c>
      <c r="C298" s="180">
        <f>'Speech Contest'!AC44</f>
        <v>803</v>
      </c>
      <c r="D298" s="189" t="str">
        <f>'Speech Contest'!AD44</f>
        <v>006</v>
      </c>
      <c r="E298" s="189"/>
      <c r="F298" s="180"/>
      <c r="G298" s="180"/>
      <c r="H298" s="180">
        <f>'Speech Contest'!AG44</f>
        <v>110</v>
      </c>
      <c r="I298" s="180" t="str">
        <f>'Speech Contest'!AH44</f>
        <v>USD</v>
      </c>
      <c r="J298" s="186">
        <f>'Speech Contest'!AI44</f>
        <v>0</v>
      </c>
      <c r="K298" s="186">
        <f>'Speech Contest'!AJ44</f>
        <v>0</v>
      </c>
      <c r="L298" s="186">
        <f>'Speech Contest'!AK44</f>
        <v>0</v>
      </c>
      <c r="M298" s="186">
        <f>'Speech Contest'!AL44</f>
        <v>0</v>
      </c>
      <c r="N298" s="186">
        <f>'Speech Contest'!AM44</f>
        <v>0</v>
      </c>
      <c r="O298" s="186">
        <f>'Speech Contest'!AN44</f>
        <v>0</v>
      </c>
      <c r="P298" s="186">
        <f>'Speech Contest'!AO44</f>
        <v>0</v>
      </c>
      <c r="Q298" s="186">
        <f>'Speech Contest'!AP44</f>
        <v>0</v>
      </c>
      <c r="R298" s="186">
        <f>'Speech Contest'!AQ44</f>
        <v>0</v>
      </c>
      <c r="S298" s="186">
        <f>'Speech Contest'!AR44</f>
        <v>0</v>
      </c>
      <c r="T298" s="186">
        <f>'Speech Contest'!AS44</f>
        <v>0</v>
      </c>
      <c r="U298" s="186">
        <f>'Speech Contest'!AT44</f>
        <v>0</v>
      </c>
      <c r="V298" s="186">
        <f t="shared" si="1"/>
        <v>0</v>
      </c>
      <c r="W298" s="180"/>
      <c r="X298" s="180"/>
      <c r="Y298" s="180"/>
      <c r="Z298" s="180"/>
    </row>
    <row r="299" ht="12.75" customHeight="1">
      <c r="A299" s="180" t="str">
        <f>'Speech Contest'!AA45</f>
        <v>Budget</v>
      </c>
      <c r="B299" s="180" t="str">
        <f>'Speech Contest'!AB45</f>
        <v>7010-000000</v>
      </c>
      <c r="C299" s="180">
        <f>'Speech Contest'!AC45</f>
        <v>803</v>
      </c>
      <c r="D299" s="189" t="str">
        <f>'Speech Contest'!AD45</f>
        <v>006</v>
      </c>
      <c r="E299" s="189"/>
      <c r="F299" s="180"/>
      <c r="G299" s="180"/>
      <c r="H299" s="180">
        <f>'Speech Contest'!AG45</f>
        <v>110</v>
      </c>
      <c r="I299" s="180" t="str">
        <f>'Speech Contest'!AH45</f>
        <v>USD</v>
      </c>
      <c r="J299" s="186">
        <f>'Speech Contest'!AI45</f>
        <v>0</v>
      </c>
      <c r="K299" s="186">
        <f>'Speech Contest'!AJ45</f>
        <v>0</v>
      </c>
      <c r="L299" s="186">
        <f>'Speech Contest'!AK45</f>
        <v>0</v>
      </c>
      <c r="M299" s="186">
        <f>'Speech Contest'!AL45</f>
        <v>0</v>
      </c>
      <c r="N299" s="186">
        <f>'Speech Contest'!AM45</f>
        <v>0</v>
      </c>
      <c r="O299" s="186">
        <f>'Speech Contest'!AN45</f>
        <v>200</v>
      </c>
      <c r="P299" s="186">
        <f>'Speech Contest'!AO45</f>
        <v>0</v>
      </c>
      <c r="Q299" s="186">
        <f>'Speech Contest'!AP45</f>
        <v>0</v>
      </c>
      <c r="R299" s="186">
        <f>'Speech Contest'!AQ45</f>
        <v>0</v>
      </c>
      <c r="S299" s="186">
        <f>'Speech Contest'!AR45</f>
        <v>0</v>
      </c>
      <c r="T299" s="186">
        <f>'Speech Contest'!AS45</f>
        <v>0</v>
      </c>
      <c r="U299" s="186">
        <f>'Speech Contest'!AT45</f>
        <v>0</v>
      </c>
      <c r="V299" s="186">
        <f t="shared" si="1"/>
        <v>200</v>
      </c>
      <c r="W299" s="180"/>
      <c r="X299" s="180"/>
      <c r="Y299" s="180"/>
      <c r="Z299" s="180"/>
    </row>
    <row r="300" ht="12.75" customHeight="1">
      <c r="A300" s="180" t="str">
        <f>'Speech Contest'!AA46</f>
        <v>Budget</v>
      </c>
      <c r="B300" s="180" t="str">
        <f>'Speech Contest'!AB46</f>
        <v>7012-000000</v>
      </c>
      <c r="C300" s="180">
        <f>'Speech Contest'!AC46</f>
        <v>803</v>
      </c>
      <c r="D300" s="189" t="str">
        <f>'Speech Contest'!AD46</f>
        <v>006</v>
      </c>
      <c r="E300" s="189"/>
      <c r="F300" s="180"/>
      <c r="G300" s="180"/>
      <c r="H300" s="180">
        <f>'Speech Contest'!AG46</f>
        <v>110</v>
      </c>
      <c r="I300" s="180" t="str">
        <f>'Speech Contest'!AH46</f>
        <v>USD</v>
      </c>
      <c r="J300" s="186">
        <f>'Speech Contest'!AI46</f>
        <v>0</v>
      </c>
      <c r="K300" s="186">
        <f>'Speech Contest'!AJ46</f>
        <v>0</v>
      </c>
      <c r="L300" s="186">
        <f>'Speech Contest'!AK46</f>
        <v>0</v>
      </c>
      <c r="M300" s="186">
        <f>'Speech Contest'!AL46</f>
        <v>0</v>
      </c>
      <c r="N300" s="186">
        <f>'Speech Contest'!AM46</f>
        <v>0</v>
      </c>
      <c r="O300" s="186">
        <f>'Speech Contest'!AN46</f>
        <v>0</v>
      </c>
      <c r="P300" s="186">
        <f>'Speech Contest'!AO46</f>
        <v>0</v>
      </c>
      <c r="Q300" s="186">
        <f>'Speech Contest'!AP46</f>
        <v>0</v>
      </c>
      <c r="R300" s="186">
        <f>'Speech Contest'!AQ46</f>
        <v>0</v>
      </c>
      <c r="S300" s="186">
        <f>'Speech Contest'!AR46</f>
        <v>0</v>
      </c>
      <c r="T300" s="186">
        <f>'Speech Contest'!AS46</f>
        <v>0</v>
      </c>
      <c r="U300" s="186">
        <f>'Speech Contest'!AT46</f>
        <v>0</v>
      </c>
      <c r="V300" s="186">
        <f t="shared" si="1"/>
        <v>0</v>
      </c>
      <c r="W300" s="180"/>
      <c r="X300" s="180"/>
      <c r="Y300" s="180"/>
      <c r="Z300" s="180"/>
    </row>
    <row r="301" ht="12.75" customHeight="1">
      <c r="A301" s="180" t="str">
        <f>'Speech Contest'!AA47</f>
        <v>Budget</v>
      </c>
      <c r="B301" s="180" t="str">
        <f>'Speech Contest'!AB47</f>
        <v>7014-000000</v>
      </c>
      <c r="C301" s="180">
        <f>'Speech Contest'!AC47</f>
        <v>803</v>
      </c>
      <c r="D301" s="189" t="str">
        <f>'Speech Contest'!AD47</f>
        <v>006</v>
      </c>
      <c r="E301" s="189"/>
      <c r="F301" s="180"/>
      <c r="G301" s="180"/>
      <c r="H301" s="180">
        <f>'Speech Contest'!AG47</f>
        <v>110</v>
      </c>
      <c r="I301" s="180" t="str">
        <f>'Speech Contest'!AH47</f>
        <v>USD</v>
      </c>
      <c r="J301" s="186">
        <f>'Speech Contest'!AI47</f>
        <v>0</v>
      </c>
      <c r="K301" s="186">
        <f>'Speech Contest'!AJ47</f>
        <v>0</v>
      </c>
      <c r="L301" s="186">
        <f>'Speech Contest'!AK47</f>
        <v>0</v>
      </c>
      <c r="M301" s="186">
        <f>'Speech Contest'!AL47</f>
        <v>0</v>
      </c>
      <c r="N301" s="186">
        <f>'Speech Contest'!AM47</f>
        <v>0</v>
      </c>
      <c r="O301" s="186">
        <f>'Speech Contest'!AN47</f>
        <v>0</v>
      </c>
      <c r="P301" s="186">
        <f>'Speech Contest'!AO47</f>
        <v>0</v>
      </c>
      <c r="Q301" s="186">
        <f>'Speech Contest'!AP47</f>
        <v>0</v>
      </c>
      <c r="R301" s="186">
        <f>'Speech Contest'!AQ47</f>
        <v>0</v>
      </c>
      <c r="S301" s="186">
        <f>'Speech Contest'!AR47</f>
        <v>0</v>
      </c>
      <c r="T301" s="186">
        <f>'Speech Contest'!AS47</f>
        <v>0</v>
      </c>
      <c r="U301" s="186">
        <f>'Speech Contest'!AT47</f>
        <v>0</v>
      </c>
      <c r="V301" s="186">
        <f t="shared" si="1"/>
        <v>0</v>
      </c>
      <c r="W301" s="180"/>
      <c r="X301" s="180"/>
      <c r="Y301" s="180"/>
      <c r="Z301" s="180"/>
    </row>
    <row r="302" ht="12.75" customHeight="1">
      <c r="A302" s="180" t="str">
        <f>'Speech Contest'!AA48</f>
        <v>Budget</v>
      </c>
      <c r="B302" s="180" t="str">
        <f>'Speech Contest'!AB48</f>
        <v>7086-000000</v>
      </c>
      <c r="C302" s="180">
        <f>'Speech Contest'!AC48</f>
        <v>803</v>
      </c>
      <c r="D302" s="189" t="str">
        <f>'Speech Contest'!AD48</f>
        <v>006</v>
      </c>
      <c r="E302" s="189"/>
      <c r="F302" s="180"/>
      <c r="G302" s="180"/>
      <c r="H302" s="180">
        <f>'Speech Contest'!AG48</f>
        <v>110</v>
      </c>
      <c r="I302" s="180" t="str">
        <f>'Speech Contest'!AH48</f>
        <v>USD</v>
      </c>
      <c r="J302" s="186">
        <f>'Speech Contest'!AI48</f>
        <v>0</v>
      </c>
      <c r="K302" s="186">
        <f>'Speech Contest'!AJ48</f>
        <v>0</v>
      </c>
      <c r="L302" s="186">
        <f>'Speech Contest'!AK48</f>
        <v>0</v>
      </c>
      <c r="M302" s="186">
        <f>'Speech Contest'!AL48</f>
        <v>0</v>
      </c>
      <c r="N302" s="186">
        <f>'Speech Contest'!AM48</f>
        <v>0</v>
      </c>
      <c r="O302" s="186">
        <f>'Speech Contest'!AN48</f>
        <v>0</v>
      </c>
      <c r="P302" s="186">
        <f>'Speech Contest'!AO48</f>
        <v>0</v>
      </c>
      <c r="Q302" s="186">
        <f>'Speech Contest'!AP48</f>
        <v>0</v>
      </c>
      <c r="R302" s="186">
        <f>'Speech Contest'!AQ48</f>
        <v>0</v>
      </c>
      <c r="S302" s="186">
        <f>'Speech Contest'!AR48</f>
        <v>0</v>
      </c>
      <c r="T302" s="186">
        <f>'Speech Contest'!AS48</f>
        <v>0</v>
      </c>
      <c r="U302" s="186">
        <f>'Speech Contest'!AT48</f>
        <v>0</v>
      </c>
      <c r="V302" s="186">
        <f t="shared" si="1"/>
        <v>0</v>
      </c>
      <c r="W302" s="180"/>
      <c r="X302" s="180"/>
      <c r="Y302" s="180"/>
      <c r="Z302" s="180"/>
    </row>
    <row r="303" ht="12.75" customHeight="1">
      <c r="A303" s="180" t="str">
        <f>'Speech Contest'!AA49</f>
        <v>Budget</v>
      </c>
      <c r="B303" s="180" t="str">
        <f>'Speech Contest'!AB49</f>
        <v>7090-000000</v>
      </c>
      <c r="C303" s="180">
        <f>'Speech Contest'!AC49</f>
        <v>803</v>
      </c>
      <c r="D303" s="189" t="str">
        <f>'Speech Contest'!AD49</f>
        <v>006</v>
      </c>
      <c r="E303" s="189"/>
      <c r="F303" s="180"/>
      <c r="G303" s="180"/>
      <c r="H303" s="180">
        <f>'Speech Contest'!AG49</f>
        <v>110</v>
      </c>
      <c r="I303" s="180" t="str">
        <f>'Speech Contest'!AH49</f>
        <v>USD</v>
      </c>
      <c r="J303" s="186">
        <f>'Speech Contest'!AI49</f>
        <v>0</v>
      </c>
      <c r="K303" s="186">
        <f>'Speech Contest'!AJ49</f>
        <v>0</v>
      </c>
      <c r="L303" s="186">
        <f>'Speech Contest'!AK49</f>
        <v>0</v>
      </c>
      <c r="M303" s="186">
        <f>'Speech Contest'!AL49</f>
        <v>0</v>
      </c>
      <c r="N303" s="186">
        <f>'Speech Contest'!AM49</f>
        <v>0</v>
      </c>
      <c r="O303" s="186">
        <f>'Speech Contest'!AN49</f>
        <v>0</v>
      </c>
      <c r="P303" s="186">
        <f>'Speech Contest'!AO49</f>
        <v>0</v>
      </c>
      <c r="Q303" s="186">
        <f>'Speech Contest'!AP49</f>
        <v>0</v>
      </c>
      <c r="R303" s="186">
        <f>'Speech Contest'!AQ49</f>
        <v>0</v>
      </c>
      <c r="S303" s="186">
        <f>'Speech Contest'!AR49</f>
        <v>0</v>
      </c>
      <c r="T303" s="186">
        <f>'Speech Contest'!AS49</f>
        <v>0</v>
      </c>
      <c r="U303" s="186">
        <f>'Speech Contest'!AT49</f>
        <v>0</v>
      </c>
      <c r="V303" s="186">
        <f t="shared" si="1"/>
        <v>0</v>
      </c>
      <c r="W303" s="180"/>
      <c r="X303" s="180"/>
      <c r="Y303" s="180"/>
      <c r="Z303" s="180"/>
    </row>
    <row r="304" ht="12.75" customHeight="1">
      <c r="A304" s="180" t="str">
        <f>'Speech Contest'!AA50</f>
        <v>Budget</v>
      </c>
      <c r="B304" s="180" t="str">
        <f>'Speech Contest'!AB50</f>
        <v/>
      </c>
      <c r="C304" s="180">
        <f>'Speech Contest'!AC50</f>
        <v>803</v>
      </c>
      <c r="D304" s="189" t="str">
        <f>'Speech Contest'!AD50</f>
        <v>006</v>
      </c>
      <c r="E304" s="189"/>
      <c r="F304" s="180"/>
      <c r="G304" s="180"/>
      <c r="H304" s="180">
        <f>'Speech Contest'!AG50</f>
        <v>110</v>
      </c>
      <c r="I304" s="180" t="str">
        <f>'Speech Contest'!AH50</f>
        <v>USD</v>
      </c>
      <c r="J304" s="186">
        <f>'Speech Contest'!AI50</f>
        <v>0</v>
      </c>
      <c r="K304" s="186">
        <f>'Speech Contest'!AJ50</f>
        <v>0</v>
      </c>
      <c r="L304" s="186">
        <f>'Speech Contest'!AK50</f>
        <v>0</v>
      </c>
      <c r="M304" s="186">
        <f>'Speech Contest'!AL50</f>
        <v>0</v>
      </c>
      <c r="N304" s="186">
        <f>'Speech Contest'!AM50</f>
        <v>0</v>
      </c>
      <c r="O304" s="186">
        <f>'Speech Contest'!AN50</f>
        <v>0</v>
      </c>
      <c r="P304" s="186">
        <f>'Speech Contest'!AO50</f>
        <v>0</v>
      </c>
      <c r="Q304" s="186">
        <f>'Speech Contest'!AP50</f>
        <v>0</v>
      </c>
      <c r="R304" s="186">
        <f>'Speech Contest'!AQ50</f>
        <v>0</v>
      </c>
      <c r="S304" s="186">
        <f>'Speech Contest'!AR50</f>
        <v>0</v>
      </c>
      <c r="T304" s="186">
        <f>'Speech Contest'!AS50</f>
        <v>0</v>
      </c>
      <c r="U304" s="186">
        <f>'Speech Contest'!AT50</f>
        <v>0</v>
      </c>
      <c r="V304" s="186">
        <f t="shared" si="1"/>
        <v>0</v>
      </c>
      <c r="W304" s="180"/>
      <c r="X304" s="180"/>
      <c r="Y304" s="180"/>
      <c r="Z304" s="180"/>
    </row>
    <row r="305" ht="12.75" customHeight="1">
      <c r="A305" s="180" t="str">
        <f>'Speech Contest'!AA51</f>
        <v>Budget</v>
      </c>
      <c r="B305" s="180" t="str">
        <f>'Speech Contest'!AB51</f>
        <v/>
      </c>
      <c r="C305" s="180">
        <f>'Speech Contest'!AC51</f>
        <v>803</v>
      </c>
      <c r="D305" s="189" t="str">
        <f>'Speech Contest'!AD51</f>
        <v>006</v>
      </c>
      <c r="E305" s="189"/>
      <c r="F305" s="180"/>
      <c r="G305" s="180"/>
      <c r="H305" s="180">
        <f>'Speech Contest'!AG51</f>
        <v>110</v>
      </c>
      <c r="I305" s="180" t="str">
        <f>'Speech Contest'!AH51</f>
        <v>USD</v>
      </c>
      <c r="J305" s="186">
        <f>'Speech Contest'!AI51</f>
        <v>0</v>
      </c>
      <c r="K305" s="186">
        <f>'Speech Contest'!AJ51</f>
        <v>0</v>
      </c>
      <c r="L305" s="186">
        <f>'Speech Contest'!AK51</f>
        <v>0</v>
      </c>
      <c r="M305" s="186">
        <f>'Speech Contest'!AL51</f>
        <v>0</v>
      </c>
      <c r="N305" s="186">
        <f>'Speech Contest'!AM51</f>
        <v>0</v>
      </c>
      <c r="O305" s="186">
        <f>'Speech Contest'!AN51</f>
        <v>0</v>
      </c>
      <c r="P305" s="186">
        <f>'Speech Contest'!AO51</f>
        <v>0</v>
      </c>
      <c r="Q305" s="186">
        <f>'Speech Contest'!AP51</f>
        <v>0</v>
      </c>
      <c r="R305" s="186">
        <f>'Speech Contest'!AQ51</f>
        <v>0</v>
      </c>
      <c r="S305" s="186">
        <f>'Speech Contest'!AR51</f>
        <v>0</v>
      </c>
      <c r="T305" s="186">
        <f>'Speech Contest'!AS51</f>
        <v>0</v>
      </c>
      <c r="U305" s="186">
        <f>'Speech Contest'!AT51</f>
        <v>0</v>
      </c>
      <c r="V305" s="186">
        <f t="shared" si="1"/>
        <v>0</v>
      </c>
      <c r="W305" s="180"/>
      <c r="X305" s="180"/>
      <c r="Y305" s="180"/>
      <c r="Z305" s="180"/>
    </row>
    <row r="306" ht="12.75" customHeight="1">
      <c r="A306" s="180" t="str">
        <f>'Speech Contest'!AA52</f>
        <v>Budget</v>
      </c>
      <c r="B306" s="180" t="str">
        <f>'Speech Contest'!AB52</f>
        <v/>
      </c>
      <c r="C306" s="180">
        <f>'Speech Contest'!AC52</f>
        <v>803</v>
      </c>
      <c r="D306" s="189" t="str">
        <f>'Speech Contest'!AD52</f>
        <v>006</v>
      </c>
      <c r="E306" s="189"/>
      <c r="F306" s="180"/>
      <c r="G306" s="180"/>
      <c r="H306" s="180">
        <f>'Speech Contest'!AG52</f>
        <v>110</v>
      </c>
      <c r="I306" s="180" t="str">
        <f>'Speech Contest'!AH52</f>
        <v>USD</v>
      </c>
      <c r="J306" s="186">
        <f>'Speech Contest'!AI52</f>
        <v>0</v>
      </c>
      <c r="K306" s="186">
        <f>'Speech Contest'!AJ52</f>
        <v>0</v>
      </c>
      <c r="L306" s="186">
        <f>'Speech Contest'!AK52</f>
        <v>0</v>
      </c>
      <c r="M306" s="186">
        <f>'Speech Contest'!AL52</f>
        <v>0</v>
      </c>
      <c r="N306" s="186">
        <f>'Speech Contest'!AM52</f>
        <v>0</v>
      </c>
      <c r="O306" s="186">
        <f>'Speech Contest'!AN52</f>
        <v>0</v>
      </c>
      <c r="P306" s="186">
        <f>'Speech Contest'!AO52</f>
        <v>0</v>
      </c>
      <c r="Q306" s="186">
        <f>'Speech Contest'!AP52</f>
        <v>0</v>
      </c>
      <c r="R306" s="186">
        <f>'Speech Contest'!AQ52</f>
        <v>0</v>
      </c>
      <c r="S306" s="186">
        <f>'Speech Contest'!AR52</f>
        <v>0</v>
      </c>
      <c r="T306" s="186">
        <f>'Speech Contest'!AS52</f>
        <v>0</v>
      </c>
      <c r="U306" s="186">
        <f>'Speech Contest'!AT52</f>
        <v>0</v>
      </c>
      <c r="V306" s="186">
        <f t="shared" si="1"/>
        <v>0</v>
      </c>
      <c r="W306" s="180"/>
      <c r="X306" s="180"/>
      <c r="Y306" s="180"/>
      <c r="Z306" s="180"/>
    </row>
    <row r="307" ht="12.75" customHeight="1">
      <c r="A307" s="180" t="str">
        <f>Administration!AA9</f>
        <v>Budget</v>
      </c>
      <c r="B307" s="180" t="str">
        <f>Administration!AB9</f>
        <v>7004-000000</v>
      </c>
      <c r="C307" s="180">
        <f>Administration!AC9</f>
        <v>900</v>
      </c>
      <c r="D307" s="189" t="str">
        <f>Administration!AD9</f>
        <v>006</v>
      </c>
      <c r="E307" s="189"/>
      <c r="F307" s="180"/>
      <c r="G307" s="180"/>
      <c r="H307" s="180">
        <f>Administration!AG9</f>
        <v>110</v>
      </c>
      <c r="I307" s="180" t="str">
        <f>Administration!AH9</f>
        <v>USD</v>
      </c>
      <c r="J307" s="186">
        <f>Administration!AI9</f>
        <v>0</v>
      </c>
      <c r="K307" s="186">
        <f>Administration!AJ9</f>
        <v>0</v>
      </c>
      <c r="L307" s="186">
        <f>Administration!AK9</f>
        <v>0</v>
      </c>
      <c r="M307" s="186">
        <f>Administration!AL9</f>
        <v>0</v>
      </c>
      <c r="N307" s="186">
        <f>Administration!AM9</f>
        <v>0</v>
      </c>
      <c r="O307" s="186">
        <f>Administration!AN9</f>
        <v>0</v>
      </c>
      <c r="P307" s="186">
        <f>Administration!AO9</f>
        <v>0</v>
      </c>
      <c r="Q307" s="186">
        <f>Administration!AP9</f>
        <v>0</v>
      </c>
      <c r="R307" s="186">
        <f>Administration!AQ9</f>
        <v>0</v>
      </c>
      <c r="S307" s="186">
        <f>Administration!AR9</f>
        <v>0</v>
      </c>
      <c r="T307" s="186">
        <f>Administration!AS9</f>
        <v>0</v>
      </c>
      <c r="U307" s="186">
        <f>Administration!AT9</f>
        <v>0</v>
      </c>
      <c r="V307" s="186">
        <f t="shared" si="1"/>
        <v>0</v>
      </c>
      <c r="W307" s="180"/>
      <c r="X307" s="180"/>
      <c r="Y307" s="180"/>
      <c r="Z307" s="180"/>
    </row>
    <row r="308" ht="12.75" customHeight="1">
      <c r="A308" s="180" t="str">
        <f>Administration!AA10</f>
        <v>Budget</v>
      </c>
      <c r="B308" s="180" t="str">
        <f>Administration!AB10</f>
        <v>7008-000000</v>
      </c>
      <c r="C308" s="180">
        <f>Administration!AC10</f>
        <v>900</v>
      </c>
      <c r="D308" s="189" t="str">
        <f>Administration!AD10</f>
        <v>006</v>
      </c>
      <c r="E308" s="189"/>
      <c r="F308" s="180"/>
      <c r="G308" s="180"/>
      <c r="H308" s="180">
        <f>Administration!AG10</f>
        <v>110</v>
      </c>
      <c r="I308" s="180" t="str">
        <f>Administration!AH10</f>
        <v>USD</v>
      </c>
      <c r="J308" s="186">
        <f>Administration!AI10</f>
        <v>0</v>
      </c>
      <c r="K308" s="186">
        <f>Administration!AJ10</f>
        <v>0</v>
      </c>
      <c r="L308" s="186">
        <f>Administration!AK10</f>
        <v>0</v>
      </c>
      <c r="M308" s="186">
        <f>Administration!AL10</f>
        <v>0</v>
      </c>
      <c r="N308" s="186">
        <f>Administration!AM10</f>
        <v>0</v>
      </c>
      <c r="O308" s="186">
        <f>Administration!AN10</f>
        <v>0</v>
      </c>
      <c r="P308" s="186">
        <f>Administration!AO10</f>
        <v>0</v>
      </c>
      <c r="Q308" s="186">
        <f>Administration!AP10</f>
        <v>0</v>
      </c>
      <c r="R308" s="186">
        <f>Administration!AQ10</f>
        <v>0</v>
      </c>
      <c r="S308" s="186">
        <f>Administration!AR10</f>
        <v>0</v>
      </c>
      <c r="T308" s="186">
        <f>Administration!AS10</f>
        <v>0</v>
      </c>
      <c r="U308" s="186">
        <f>Administration!AT10</f>
        <v>0</v>
      </c>
      <c r="V308" s="186">
        <f t="shared" si="1"/>
        <v>0</v>
      </c>
      <c r="W308" s="180"/>
      <c r="X308" s="180"/>
      <c r="Y308" s="180"/>
      <c r="Z308" s="180"/>
    </row>
    <row r="309" ht="12.75" customHeight="1">
      <c r="A309" s="180" t="str">
        <f>Administration!AA11</f>
        <v>Budget</v>
      </c>
      <c r="B309" s="180" t="str">
        <f>Administration!AB11</f>
        <v>7010-000000</v>
      </c>
      <c r="C309" s="180">
        <f>Administration!AC11</f>
        <v>900</v>
      </c>
      <c r="D309" s="189" t="str">
        <f>Administration!AD11</f>
        <v>006</v>
      </c>
      <c r="E309" s="189"/>
      <c r="F309" s="180"/>
      <c r="G309" s="180"/>
      <c r="H309" s="180">
        <f>Administration!AG11</f>
        <v>110</v>
      </c>
      <c r="I309" s="180" t="str">
        <f>Administration!AH11</f>
        <v>USD</v>
      </c>
      <c r="J309" s="186">
        <f>Administration!AI11</f>
        <v>0</v>
      </c>
      <c r="K309" s="186">
        <f>Administration!AJ11</f>
        <v>0</v>
      </c>
      <c r="L309" s="186">
        <f>Administration!AK11</f>
        <v>0</v>
      </c>
      <c r="M309" s="186">
        <f>Administration!AL11</f>
        <v>0</v>
      </c>
      <c r="N309" s="186">
        <f>Administration!AM11</f>
        <v>0</v>
      </c>
      <c r="O309" s="186">
        <f>Administration!AN11</f>
        <v>0</v>
      </c>
      <c r="P309" s="186">
        <f>Administration!AO11</f>
        <v>0</v>
      </c>
      <c r="Q309" s="186">
        <f>Administration!AP11</f>
        <v>0</v>
      </c>
      <c r="R309" s="186">
        <f>Administration!AQ11</f>
        <v>0</v>
      </c>
      <c r="S309" s="186">
        <f>Administration!AR11</f>
        <v>0</v>
      </c>
      <c r="T309" s="186">
        <f>Administration!AS11</f>
        <v>0</v>
      </c>
      <c r="U309" s="186">
        <f>Administration!AT11</f>
        <v>0</v>
      </c>
      <c r="V309" s="186">
        <f t="shared" si="1"/>
        <v>0</v>
      </c>
      <c r="W309" s="180"/>
      <c r="X309" s="180"/>
      <c r="Y309" s="180"/>
      <c r="Z309" s="180"/>
    </row>
    <row r="310" ht="12.75" customHeight="1">
      <c r="A310" s="180" t="str">
        <f>Administration!AA12</f>
        <v>Budget</v>
      </c>
      <c r="B310" s="180" t="str">
        <f>Administration!AB12</f>
        <v>7012-000000</v>
      </c>
      <c r="C310" s="180">
        <f>Administration!AC12</f>
        <v>900</v>
      </c>
      <c r="D310" s="189" t="str">
        <f>Administration!AD12</f>
        <v>006</v>
      </c>
      <c r="E310" s="189"/>
      <c r="F310" s="180"/>
      <c r="G310" s="180"/>
      <c r="H310" s="180">
        <f>Administration!AG12</f>
        <v>110</v>
      </c>
      <c r="I310" s="180" t="str">
        <f>Administration!AH12</f>
        <v>USD</v>
      </c>
      <c r="J310" s="186">
        <f>Administration!AI12</f>
        <v>0</v>
      </c>
      <c r="K310" s="186">
        <f>Administration!AJ12</f>
        <v>0</v>
      </c>
      <c r="L310" s="186">
        <f>Administration!AK12</f>
        <v>0</v>
      </c>
      <c r="M310" s="186">
        <f>Administration!AL12</f>
        <v>0</v>
      </c>
      <c r="N310" s="186">
        <f>Administration!AM12</f>
        <v>0</v>
      </c>
      <c r="O310" s="186">
        <f>Administration!AN12</f>
        <v>0</v>
      </c>
      <c r="P310" s="186">
        <f>Administration!AO12</f>
        <v>0</v>
      </c>
      <c r="Q310" s="186">
        <f>Administration!AP12</f>
        <v>0</v>
      </c>
      <c r="R310" s="186">
        <f>Administration!AQ12</f>
        <v>0</v>
      </c>
      <c r="S310" s="186">
        <f>Administration!AR12</f>
        <v>0</v>
      </c>
      <c r="T310" s="186">
        <f>Administration!AS12</f>
        <v>0</v>
      </c>
      <c r="U310" s="186">
        <f>Administration!AT12</f>
        <v>0</v>
      </c>
      <c r="V310" s="186">
        <f t="shared" si="1"/>
        <v>0</v>
      </c>
      <c r="W310" s="180"/>
      <c r="X310" s="180"/>
      <c r="Y310" s="180"/>
      <c r="Z310" s="180"/>
    </row>
    <row r="311" ht="12.75" customHeight="1">
      <c r="A311" s="180" t="str">
        <f>Administration!AA13</f>
        <v>Budget</v>
      </c>
      <c r="B311" s="180" t="str">
        <f>Administration!AB13</f>
        <v>7014-000000</v>
      </c>
      <c r="C311" s="180">
        <f>Administration!AC13</f>
        <v>900</v>
      </c>
      <c r="D311" s="189" t="str">
        <f>Administration!AD13</f>
        <v>006</v>
      </c>
      <c r="E311" s="189"/>
      <c r="F311" s="180"/>
      <c r="G311" s="180"/>
      <c r="H311" s="180">
        <f>Administration!AG13</f>
        <v>110</v>
      </c>
      <c r="I311" s="180" t="str">
        <f>Administration!AH13</f>
        <v>USD</v>
      </c>
      <c r="J311" s="186">
        <f>Administration!AI13</f>
        <v>0</v>
      </c>
      <c r="K311" s="186">
        <f>Administration!AJ13</f>
        <v>0</v>
      </c>
      <c r="L311" s="186">
        <f>Administration!AK13</f>
        <v>0</v>
      </c>
      <c r="M311" s="186">
        <f>Administration!AL13</f>
        <v>0</v>
      </c>
      <c r="N311" s="186">
        <f>Administration!AM13</f>
        <v>0</v>
      </c>
      <c r="O311" s="186">
        <f>Administration!AN13</f>
        <v>0</v>
      </c>
      <c r="P311" s="186">
        <f>Administration!AO13</f>
        <v>0</v>
      </c>
      <c r="Q311" s="186">
        <f>Administration!AP13</f>
        <v>0</v>
      </c>
      <c r="R311" s="186">
        <f>Administration!AQ13</f>
        <v>0</v>
      </c>
      <c r="S311" s="186">
        <f>Administration!AR13</f>
        <v>0</v>
      </c>
      <c r="T311" s="186">
        <f>Administration!AS13</f>
        <v>0</v>
      </c>
      <c r="U311" s="186">
        <f>Administration!AT13</f>
        <v>0</v>
      </c>
      <c r="V311" s="186">
        <f t="shared" si="1"/>
        <v>0</v>
      </c>
      <c r="W311" s="180"/>
      <c r="X311" s="180"/>
      <c r="Y311" s="180"/>
      <c r="Z311" s="180"/>
    </row>
    <row r="312" ht="12.75" customHeight="1">
      <c r="A312" s="180" t="str">
        <f>Administration!AA14</f>
        <v>Budget</v>
      </c>
      <c r="B312" s="180" t="str">
        <f>Administration!AB14</f>
        <v>7020-000000</v>
      </c>
      <c r="C312" s="180">
        <f>Administration!AC14</f>
        <v>900</v>
      </c>
      <c r="D312" s="189" t="str">
        <f>Administration!AD14</f>
        <v>006</v>
      </c>
      <c r="E312" s="189"/>
      <c r="F312" s="180"/>
      <c r="G312" s="180"/>
      <c r="H312" s="180">
        <f>Administration!AG14</f>
        <v>110</v>
      </c>
      <c r="I312" s="180" t="str">
        <f>Administration!AH14</f>
        <v>USD</v>
      </c>
      <c r="J312" s="186">
        <f>Administration!AI14</f>
        <v>0</v>
      </c>
      <c r="K312" s="186">
        <f>Administration!AJ14</f>
        <v>0</v>
      </c>
      <c r="L312" s="186">
        <f>Administration!AK14</f>
        <v>0</v>
      </c>
      <c r="M312" s="186">
        <f>Administration!AL14</f>
        <v>0</v>
      </c>
      <c r="N312" s="186">
        <f>Administration!AM14</f>
        <v>0</v>
      </c>
      <c r="O312" s="186">
        <f>Administration!AN14</f>
        <v>0</v>
      </c>
      <c r="P312" s="186">
        <f>Administration!AO14</f>
        <v>0</v>
      </c>
      <c r="Q312" s="186">
        <f>Administration!AP14</f>
        <v>0</v>
      </c>
      <c r="R312" s="186">
        <f>Administration!AQ14</f>
        <v>0</v>
      </c>
      <c r="S312" s="186">
        <f>Administration!AR14</f>
        <v>0</v>
      </c>
      <c r="T312" s="186">
        <f>Administration!AS14</f>
        <v>0</v>
      </c>
      <c r="U312" s="186">
        <f>Administration!AT14</f>
        <v>0</v>
      </c>
      <c r="V312" s="186">
        <f t="shared" si="1"/>
        <v>0</v>
      </c>
      <c r="W312" s="180"/>
      <c r="X312" s="180"/>
      <c r="Y312" s="180"/>
      <c r="Z312" s="180"/>
    </row>
    <row r="313" ht="12.75" customHeight="1">
      <c r="A313" s="180" t="str">
        <f>Administration!AA15</f>
        <v>Budget</v>
      </c>
      <c r="B313" s="180" t="str">
        <f>Administration!AB15</f>
        <v>7022-000000</v>
      </c>
      <c r="C313" s="180">
        <f>Administration!AC15</f>
        <v>900</v>
      </c>
      <c r="D313" s="189" t="str">
        <f>Administration!AD15</f>
        <v>006</v>
      </c>
      <c r="E313" s="189"/>
      <c r="F313" s="180"/>
      <c r="G313" s="180"/>
      <c r="H313" s="180">
        <f>Administration!AG15</f>
        <v>110</v>
      </c>
      <c r="I313" s="180" t="str">
        <f>Administration!AH15</f>
        <v>USD</v>
      </c>
      <c r="J313" s="186">
        <f>Administration!AI15</f>
        <v>0</v>
      </c>
      <c r="K313" s="186">
        <f>Administration!AJ15</f>
        <v>0</v>
      </c>
      <c r="L313" s="186">
        <f>Administration!AK15</f>
        <v>0</v>
      </c>
      <c r="M313" s="186">
        <f>Administration!AL15</f>
        <v>0</v>
      </c>
      <c r="N313" s="186">
        <f>Administration!AM15</f>
        <v>0</v>
      </c>
      <c r="O313" s="186">
        <f>Administration!AN15</f>
        <v>0</v>
      </c>
      <c r="P313" s="186">
        <f>Administration!AO15</f>
        <v>0</v>
      </c>
      <c r="Q313" s="186">
        <f>Administration!AP15</f>
        <v>0</v>
      </c>
      <c r="R313" s="186">
        <f>Administration!AQ15</f>
        <v>0</v>
      </c>
      <c r="S313" s="186">
        <f>Administration!AR15</f>
        <v>0</v>
      </c>
      <c r="T313" s="186">
        <f>Administration!AS15</f>
        <v>0</v>
      </c>
      <c r="U313" s="186">
        <f>Administration!AT15</f>
        <v>0</v>
      </c>
      <c r="V313" s="186">
        <f t="shared" si="1"/>
        <v>0</v>
      </c>
      <c r="W313" s="180"/>
      <c r="X313" s="180"/>
      <c r="Y313" s="180"/>
      <c r="Z313" s="180"/>
    </row>
    <row r="314" ht="12.75" customHeight="1">
      <c r="A314" s="180" t="str">
        <f>Administration!AA16</f>
        <v>Budget</v>
      </c>
      <c r="B314" s="180" t="str">
        <f>Administration!AB16</f>
        <v>7026-000000</v>
      </c>
      <c r="C314" s="180">
        <f>Administration!AC16</f>
        <v>900</v>
      </c>
      <c r="D314" s="189" t="str">
        <f>Administration!AD16</f>
        <v>006</v>
      </c>
      <c r="E314" s="189"/>
      <c r="F314" s="180"/>
      <c r="G314" s="180"/>
      <c r="H314" s="180">
        <f>Administration!AG16</f>
        <v>110</v>
      </c>
      <c r="I314" s="180" t="str">
        <f>Administration!AH16</f>
        <v>USD</v>
      </c>
      <c r="J314" s="186">
        <f>Administration!AI16</f>
        <v>0</v>
      </c>
      <c r="K314" s="186">
        <f>Administration!AJ16</f>
        <v>99</v>
      </c>
      <c r="L314" s="186">
        <f>Administration!AK16</f>
        <v>0</v>
      </c>
      <c r="M314" s="186">
        <f>Administration!AL16</f>
        <v>0</v>
      </c>
      <c r="N314" s="186">
        <f>Administration!AM16</f>
        <v>0</v>
      </c>
      <c r="O314" s="186">
        <f>Administration!AN16</f>
        <v>0</v>
      </c>
      <c r="P314" s="186">
        <f>Administration!AO16</f>
        <v>0</v>
      </c>
      <c r="Q314" s="186">
        <f>Administration!AP16</f>
        <v>0</v>
      </c>
      <c r="R314" s="186">
        <f>Administration!AQ16</f>
        <v>0</v>
      </c>
      <c r="S314" s="186">
        <f>Administration!AR16</f>
        <v>0</v>
      </c>
      <c r="T314" s="186">
        <f>Administration!AS16</f>
        <v>0</v>
      </c>
      <c r="U314" s="186">
        <f>Administration!AT16</f>
        <v>0</v>
      </c>
      <c r="V314" s="186">
        <f t="shared" si="1"/>
        <v>99</v>
      </c>
      <c r="W314" s="180"/>
      <c r="X314" s="180"/>
      <c r="Y314" s="180"/>
      <c r="Z314" s="180"/>
    </row>
    <row r="315" ht="12.75" customHeight="1">
      <c r="A315" s="180" t="str">
        <f>Administration!AA17</f>
        <v>Budget</v>
      </c>
      <c r="B315" s="180" t="str">
        <f>Administration!AB17</f>
        <v>7030-000000</v>
      </c>
      <c r="C315" s="180">
        <f>Administration!AC17</f>
        <v>900</v>
      </c>
      <c r="D315" s="189" t="str">
        <f>Administration!AD17</f>
        <v>006</v>
      </c>
      <c r="E315" s="189"/>
      <c r="F315" s="180"/>
      <c r="G315" s="180"/>
      <c r="H315" s="180">
        <f>Administration!AG17</f>
        <v>110</v>
      </c>
      <c r="I315" s="180" t="str">
        <f>Administration!AH17</f>
        <v>USD</v>
      </c>
      <c r="J315" s="186">
        <f>Administration!AI17</f>
        <v>0</v>
      </c>
      <c r="K315" s="186">
        <f>Administration!AJ17</f>
        <v>0</v>
      </c>
      <c r="L315" s="186">
        <f>Administration!AK17</f>
        <v>0</v>
      </c>
      <c r="M315" s="186">
        <f>Administration!AL17</f>
        <v>0</v>
      </c>
      <c r="N315" s="186">
        <f>Administration!AM17</f>
        <v>0</v>
      </c>
      <c r="O315" s="186">
        <f>Administration!AN17</f>
        <v>0</v>
      </c>
      <c r="P315" s="186">
        <f>Administration!AO17</f>
        <v>0</v>
      </c>
      <c r="Q315" s="186">
        <f>Administration!AP17</f>
        <v>0</v>
      </c>
      <c r="R315" s="186">
        <f>Administration!AQ17</f>
        <v>0</v>
      </c>
      <c r="S315" s="186">
        <f>Administration!AR17</f>
        <v>0</v>
      </c>
      <c r="T315" s="186">
        <f>Administration!AS17</f>
        <v>0</v>
      </c>
      <c r="U315" s="186">
        <f>Administration!AT17</f>
        <v>0</v>
      </c>
      <c r="V315" s="186">
        <f t="shared" si="1"/>
        <v>0</v>
      </c>
      <c r="W315" s="180"/>
      <c r="X315" s="180"/>
      <c r="Y315" s="180"/>
      <c r="Z315" s="180"/>
    </row>
    <row r="316" ht="12.75" customHeight="1">
      <c r="A316" s="180" t="str">
        <f>Administration!AA18</f>
        <v>Budget</v>
      </c>
      <c r="B316" s="180" t="str">
        <f>Administration!AB18</f>
        <v>7032-000000</v>
      </c>
      <c r="C316" s="180">
        <f>Administration!AC18</f>
        <v>900</v>
      </c>
      <c r="D316" s="189" t="str">
        <f>Administration!AD18</f>
        <v>006</v>
      </c>
      <c r="E316" s="189"/>
      <c r="F316" s="180"/>
      <c r="G316" s="180"/>
      <c r="H316" s="180">
        <f>Administration!AG18</f>
        <v>110</v>
      </c>
      <c r="I316" s="180" t="str">
        <f>Administration!AH18</f>
        <v>USD</v>
      </c>
      <c r="J316" s="186">
        <f>Administration!AI18</f>
        <v>0</v>
      </c>
      <c r="K316" s="186">
        <f>Administration!AJ18</f>
        <v>0</v>
      </c>
      <c r="L316" s="186">
        <f>Administration!AK18</f>
        <v>0</v>
      </c>
      <c r="M316" s="186">
        <f>Administration!AL18</f>
        <v>0</v>
      </c>
      <c r="N316" s="186">
        <f>Administration!AM18</f>
        <v>0</v>
      </c>
      <c r="O316" s="186">
        <f>Administration!AN18</f>
        <v>0</v>
      </c>
      <c r="P316" s="186">
        <f>Administration!AO18</f>
        <v>0</v>
      </c>
      <c r="Q316" s="186">
        <f>Administration!AP18</f>
        <v>0</v>
      </c>
      <c r="R316" s="186">
        <f>Administration!AQ18</f>
        <v>0</v>
      </c>
      <c r="S316" s="186">
        <f>Administration!AR18</f>
        <v>0</v>
      </c>
      <c r="T316" s="186">
        <f>Administration!AS18</f>
        <v>0</v>
      </c>
      <c r="U316" s="186">
        <f>Administration!AT18</f>
        <v>0</v>
      </c>
      <c r="V316" s="186">
        <f t="shared" si="1"/>
        <v>0</v>
      </c>
      <c r="W316" s="180"/>
      <c r="X316" s="180"/>
      <c r="Y316" s="180"/>
      <c r="Z316" s="180"/>
    </row>
    <row r="317" ht="12.75" customHeight="1">
      <c r="A317" s="180" t="str">
        <f>Administration!AA19</f>
        <v>Budget</v>
      </c>
      <c r="B317" s="180" t="str">
        <f>Administration!AB19</f>
        <v>7034-000000</v>
      </c>
      <c r="C317" s="180">
        <f>Administration!AC19</f>
        <v>900</v>
      </c>
      <c r="D317" s="189" t="str">
        <f>Administration!AD19</f>
        <v>006</v>
      </c>
      <c r="E317" s="189"/>
      <c r="F317" s="180"/>
      <c r="G317" s="180"/>
      <c r="H317" s="180">
        <f>Administration!AG19</f>
        <v>110</v>
      </c>
      <c r="I317" s="180" t="str">
        <f>Administration!AH19</f>
        <v>USD</v>
      </c>
      <c r="J317" s="186">
        <f>Administration!AI19</f>
        <v>0</v>
      </c>
      <c r="K317" s="186">
        <f>Administration!AJ19</f>
        <v>1560</v>
      </c>
      <c r="L317" s="186">
        <f>Administration!AK19</f>
        <v>0</v>
      </c>
      <c r="M317" s="186">
        <f>Administration!AL19</f>
        <v>0</v>
      </c>
      <c r="N317" s="186">
        <f>Administration!AM19</f>
        <v>0</v>
      </c>
      <c r="O317" s="186">
        <f>Administration!AN19</f>
        <v>0</v>
      </c>
      <c r="P317" s="186">
        <f>Administration!AO19</f>
        <v>0</v>
      </c>
      <c r="Q317" s="186">
        <f>Administration!AP19</f>
        <v>0</v>
      </c>
      <c r="R317" s="186">
        <f>Administration!AQ19</f>
        <v>0</v>
      </c>
      <c r="S317" s="186">
        <f>Administration!AR19</f>
        <v>0</v>
      </c>
      <c r="T317" s="186">
        <f>Administration!AS19</f>
        <v>0</v>
      </c>
      <c r="U317" s="186">
        <f>Administration!AT19</f>
        <v>0</v>
      </c>
      <c r="V317" s="186">
        <f t="shared" si="1"/>
        <v>1560</v>
      </c>
      <c r="W317" s="180"/>
      <c r="X317" s="180"/>
      <c r="Y317" s="180"/>
      <c r="Z317" s="180"/>
    </row>
    <row r="318" ht="12.75" customHeight="1">
      <c r="A318" s="180" t="str">
        <f>Administration!AA20</f>
        <v>Budget</v>
      </c>
      <c r="B318" s="180" t="str">
        <f>Administration!AB20</f>
        <v>7044-000000</v>
      </c>
      <c r="C318" s="180">
        <f>Administration!AC20</f>
        <v>900</v>
      </c>
      <c r="D318" s="189" t="str">
        <f>Administration!AD20</f>
        <v>006</v>
      </c>
      <c r="E318" s="189"/>
      <c r="F318" s="180"/>
      <c r="G318" s="180"/>
      <c r="H318" s="180">
        <f>Administration!AG20</f>
        <v>110</v>
      </c>
      <c r="I318" s="180" t="str">
        <f>Administration!AH20</f>
        <v>USD</v>
      </c>
      <c r="J318" s="186">
        <f>Administration!AI20</f>
        <v>0</v>
      </c>
      <c r="K318" s="186">
        <f>Administration!AJ20</f>
        <v>0</v>
      </c>
      <c r="L318" s="186">
        <f>Administration!AK20</f>
        <v>0</v>
      </c>
      <c r="M318" s="186">
        <f>Administration!AL20</f>
        <v>0</v>
      </c>
      <c r="N318" s="186">
        <f>Administration!AM20</f>
        <v>0</v>
      </c>
      <c r="O318" s="186">
        <f>Administration!AN20</f>
        <v>0</v>
      </c>
      <c r="P318" s="186">
        <f>Administration!AO20</f>
        <v>0</v>
      </c>
      <c r="Q318" s="186">
        <f>Administration!AP20</f>
        <v>0</v>
      </c>
      <c r="R318" s="186">
        <f>Administration!AQ20</f>
        <v>180</v>
      </c>
      <c r="S318" s="186">
        <f>Administration!AR20</f>
        <v>0</v>
      </c>
      <c r="T318" s="186">
        <f>Administration!AS20</f>
        <v>0</v>
      </c>
      <c r="U318" s="186">
        <f>Administration!AT20</f>
        <v>0</v>
      </c>
      <c r="V318" s="186">
        <f t="shared" si="1"/>
        <v>180</v>
      </c>
      <c r="W318" s="180"/>
      <c r="X318" s="180"/>
      <c r="Y318" s="180"/>
      <c r="Z318" s="180"/>
    </row>
    <row r="319" ht="12.75" customHeight="1">
      <c r="A319" s="180" t="str">
        <f>Administration!AA21</f>
        <v>Budget</v>
      </c>
      <c r="B319" s="180" t="str">
        <f>Administration!AB21</f>
        <v>7046-000000</v>
      </c>
      <c r="C319" s="180">
        <f>Administration!AC21</f>
        <v>900</v>
      </c>
      <c r="D319" s="189" t="str">
        <f>Administration!AD21</f>
        <v>006</v>
      </c>
      <c r="E319" s="189"/>
      <c r="F319" s="180"/>
      <c r="G319" s="180"/>
      <c r="H319" s="180">
        <f>Administration!AG21</f>
        <v>110</v>
      </c>
      <c r="I319" s="180" t="str">
        <f>Administration!AH21</f>
        <v>USD</v>
      </c>
      <c r="J319" s="186">
        <f>Administration!AI21</f>
        <v>0</v>
      </c>
      <c r="K319" s="186">
        <f>Administration!AJ21</f>
        <v>0</v>
      </c>
      <c r="L319" s="186">
        <f>Administration!AK21</f>
        <v>0</v>
      </c>
      <c r="M319" s="186">
        <f>Administration!AL21</f>
        <v>0</v>
      </c>
      <c r="N319" s="186">
        <f>Administration!AM21</f>
        <v>0</v>
      </c>
      <c r="O319" s="186">
        <f>Administration!AN21</f>
        <v>0</v>
      </c>
      <c r="P319" s="186">
        <f>Administration!AO21</f>
        <v>0</v>
      </c>
      <c r="Q319" s="186">
        <f>Administration!AP21</f>
        <v>0</v>
      </c>
      <c r="R319" s="186">
        <f>Administration!AQ21</f>
        <v>0</v>
      </c>
      <c r="S319" s="186">
        <f>Administration!AR21</f>
        <v>0</v>
      </c>
      <c r="T319" s="186">
        <f>Administration!AS21</f>
        <v>0</v>
      </c>
      <c r="U319" s="186">
        <f>Administration!AT21</f>
        <v>0</v>
      </c>
      <c r="V319" s="186">
        <f t="shared" si="1"/>
        <v>0</v>
      </c>
      <c r="W319" s="180"/>
      <c r="X319" s="180"/>
      <c r="Y319" s="180"/>
      <c r="Z319" s="180"/>
    </row>
    <row r="320" ht="12.75" customHeight="1">
      <c r="A320" s="180" t="str">
        <f>Administration!AA22</f>
        <v>Budget</v>
      </c>
      <c r="B320" s="180" t="str">
        <f>Administration!AB22</f>
        <v>7048-000000</v>
      </c>
      <c r="C320" s="180">
        <f>Administration!AC22</f>
        <v>900</v>
      </c>
      <c r="D320" s="189" t="str">
        <f>Administration!AD22</f>
        <v>006</v>
      </c>
      <c r="E320" s="189"/>
      <c r="F320" s="180"/>
      <c r="G320" s="180"/>
      <c r="H320" s="180">
        <f>Administration!AG22</f>
        <v>110</v>
      </c>
      <c r="I320" s="180" t="str">
        <f>Administration!AH22</f>
        <v>USD</v>
      </c>
      <c r="J320" s="186">
        <f>Administration!AI22</f>
        <v>0</v>
      </c>
      <c r="K320" s="186">
        <f>Administration!AJ22</f>
        <v>0</v>
      </c>
      <c r="L320" s="186">
        <f>Administration!AK22</f>
        <v>0</v>
      </c>
      <c r="M320" s="186">
        <f>Administration!AL22</f>
        <v>0</v>
      </c>
      <c r="N320" s="186">
        <f>Administration!AM22</f>
        <v>0</v>
      </c>
      <c r="O320" s="186">
        <f>Administration!AN22</f>
        <v>0</v>
      </c>
      <c r="P320" s="186">
        <f>Administration!AO22</f>
        <v>0</v>
      </c>
      <c r="Q320" s="186">
        <f>Administration!AP22</f>
        <v>0</v>
      </c>
      <c r="R320" s="186">
        <f>Administration!AQ22</f>
        <v>0</v>
      </c>
      <c r="S320" s="186">
        <f>Administration!AR22</f>
        <v>0</v>
      </c>
      <c r="T320" s="186">
        <f>Administration!AS22</f>
        <v>0</v>
      </c>
      <c r="U320" s="186">
        <f>Administration!AT22</f>
        <v>0</v>
      </c>
      <c r="V320" s="186">
        <f t="shared" si="1"/>
        <v>0</v>
      </c>
      <c r="W320" s="180"/>
      <c r="X320" s="180"/>
      <c r="Y320" s="180"/>
      <c r="Z320" s="180"/>
    </row>
    <row r="321" ht="12.75" customHeight="1">
      <c r="A321" s="180" t="str">
        <f>Administration!AA23</f>
        <v>Budget</v>
      </c>
      <c r="B321" s="180" t="str">
        <f>Administration!AB23</f>
        <v>7070-000000</v>
      </c>
      <c r="C321" s="180">
        <f>Administration!AC23</f>
        <v>900</v>
      </c>
      <c r="D321" s="189" t="str">
        <f>Administration!AD23</f>
        <v>006</v>
      </c>
      <c r="E321" s="189"/>
      <c r="F321" s="180"/>
      <c r="G321" s="180"/>
      <c r="H321" s="180">
        <f>Administration!AG23</f>
        <v>110</v>
      </c>
      <c r="I321" s="180" t="str">
        <f>Administration!AH23</f>
        <v>USD</v>
      </c>
      <c r="J321" s="186">
        <f>Administration!AI23</f>
        <v>0</v>
      </c>
      <c r="K321" s="186">
        <f>Administration!AJ23</f>
        <v>0</v>
      </c>
      <c r="L321" s="186">
        <f>Administration!AK23</f>
        <v>0</v>
      </c>
      <c r="M321" s="186">
        <f>Administration!AL23</f>
        <v>0</v>
      </c>
      <c r="N321" s="186">
        <f>Administration!AM23</f>
        <v>0</v>
      </c>
      <c r="O321" s="186">
        <f>Administration!AN23</f>
        <v>0</v>
      </c>
      <c r="P321" s="186">
        <f>Administration!AO23</f>
        <v>0</v>
      </c>
      <c r="Q321" s="186">
        <f>Administration!AP23</f>
        <v>0</v>
      </c>
      <c r="R321" s="186">
        <f>Administration!AQ23</f>
        <v>0</v>
      </c>
      <c r="S321" s="186">
        <f>Administration!AR23</f>
        <v>0</v>
      </c>
      <c r="T321" s="186">
        <f>Administration!AS23</f>
        <v>0</v>
      </c>
      <c r="U321" s="186">
        <f>Administration!AT23</f>
        <v>0</v>
      </c>
      <c r="V321" s="186">
        <f t="shared" si="1"/>
        <v>0</v>
      </c>
      <c r="W321" s="180"/>
      <c r="X321" s="180"/>
      <c r="Y321" s="180"/>
      <c r="Z321" s="180"/>
    </row>
    <row r="322" ht="12.75" customHeight="1">
      <c r="A322" s="180" t="str">
        <f>Administration!AA24</f>
        <v>Budget</v>
      </c>
      <c r="B322" s="180" t="str">
        <f>Administration!AB24</f>
        <v>7086-000000</v>
      </c>
      <c r="C322" s="180">
        <f>Administration!AC24</f>
        <v>900</v>
      </c>
      <c r="D322" s="189" t="str">
        <f>Administration!AD24</f>
        <v>006</v>
      </c>
      <c r="E322" s="189"/>
      <c r="F322" s="180"/>
      <c r="G322" s="180"/>
      <c r="H322" s="180">
        <f>Administration!AG24</f>
        <v>110</v>
      </c>
      <c r="I322" s="180" t="str">
        <f>Administration!AH24</f>
        <v>USD</v>
      </c>
      <c r="J322" s="186">
        <f>Administration!AI24</f>
        <v>0</v>
      </c>
      <c r="K322" s="186">
        <f>Administration!AJ24</f>
        <v>0</v>
      </c>
      <c r="L322" s="186">
        <f>Administration!AK24</f>
        <v>0</v>
      </c>
      <c r="M322" s="186">
        <f>Administration!AL24</f>
        <v>0</v>
      </c>
      <c r="N322" s="186">
        <f>Administration!AM24</f>
        <v>0</v>
      </c>
      <c r="O322" s="186">
        <f>Administration!AN24</f>
        <v>0</v>
      </c>
      <c r="P322" s="186">
        <f>Administration!AO24</f>
        <v>0</v>
      </c>
      <c r="Q322" s="186">
        <f>Administration!AP24</f>
        <v>0</v>
      </c>
      <c r="R322" s="186">
        <f>Administration!AQ24</f>
        <v>0</v>
      </c>
      <c r="S322" s="186">
        <f>Administration!AR24</f>
        <v>0</v>
      </c>
      <c r="T322" s="186">
        <f>Administration!AS24</f>
        <v>0</v>
      </c>
      <c r="U322" s="186">
        <f>Administration!AT24</f>
        <v>0</v>
      </c>
      <c r="V322" s="186">
        <f t="shared" si="1"/>
        <v>0</v>
      </c>
      <c r="W322" s="180"/>
      <c r="X322" s="180"/>
      <c r="Y322" s="180"/>
      <c r="Z322" s="180"/>
    </row>
    <row r="323" ht="12.75" customHeight="1">
      <c r="A323" s="180" t="str">
        <f>Administration!AA25</f>
        <v>Budget</v>
      </c>
      <c r="B323" s="180" t="str">
        <f>Administration!AB25</f>
        <v>7084-000000</v>
      </c>
      <c r="C323" s="180">
        <f>Administration!AC25</f>
        <v>900</v>
      </c>
      <c r="D323" s="189" t="str">
        <f>Administration!AD25</f>
        <v>006</v>
      </c>
      <c r="E323" s="189"/>
      <c r="F323" s="180"/>
      <c r="G323" s="180"/>
      <c r="H323" s="180">
        <f>Administration!AG25</f>
        <v>110</v>
      </c>
      <c r="I323" s="180" t="str">
        <f>Administration!AH25</f>
        <v>USD</v>
      </c>
      <c r="J323" s="186">
        <f>Administration!AI25</f>
        <v>0</v>
      </c>
      <c r="K323" s="186">
        <f>Administration!AJ25</f>
        <v>0</v>
      </c>
      <c r="L323" s="186">
        <f>Administration!AK25</f>
        <v>0</v>
      </c>
      <c r="M323" s="186">
        <f>Administration!AL25</f>
        <v>0</v>
      </c>
      <c r="N323" s="186">
        <f>Administration!AM25</f>
        <v>0</v>
      </c>
      <c r="O323" s="186">
        <f>Administration!AN25</f>
        <v>0</v>
      </c>
      <c r="P323" s="186">
        <f>Administration!AO25</f>
        <v>0</v>
      </c>
      <c r="Q323" s="186">
        <f>Administration!AP25</f>
        <v>0</v>
      </c>
      <c r="R323" s="186">
        <f>Administration!AQ25</f>
        <v>0</v>
      </c>
      <c r="S323" s="186">
        <f>Administration!AR25</f>
        <v>0</v>
      </c>
      <c r="T323" s="186">
        <f>Administration!AS25</f>
        <v>0</v>
      </c>
      <c r="U323" s="186">
        <f>Administration!AT25</f>
        <v>0</v>
      </c>
      <c r="V323" s="186">
        <f t="shared" si="1"/>
        <v>0</v>
      </c>
      <c r="W323" s="180"/>
      <c r="X323" s="180"/>
      <c r="Y323" s="180"/>
      <c r="Z323" s="180"/>
    </row>
    <row r="324" ht="12.75" customHeight="1">
      <c r="A324" s="180" t="str">
        <f>Administration!AA26</f>
        <v>Budget</v>
      </c>
      <c r="B324" s="180" t="str">
        <f>Administration!AB26</f>
        <v>7088-000000</v>
      </c>
      <c r="C324" s="180">
        <f>Administration!AC26</f>
        <v>900</v>
      </c>
      <c r="D324" s="189" t="str">
        <f>Administration!AD26</f>
        <v>006</v>
      </c>
      <c r="E324" s="189"/>
      <c r="F324" s="180"/>
      <c r="G324" s="180"/>
      <c r="H324" s="180">
        <f>Administration!AG26</f>
        <v>110</v>
      </c>
      <c r="I324" s="180" t="str">
        <f>Administration!AH26</f>
        <v>USD</v>
      </c>
      <c r="J324" s="186">
        <f>Administration!AI26</f>
        <v>0</v>
      </c>
      <c r="K324" s="186">
        <f>Administration!AJ26</f>
        <v>0</v>
      </c>
      <c r="L324" s="186">
        <f>Administration!AK26</f>
        <v>0</v>
      </c>
      <c r="M324" s="186">
        <f>Administration!AL26</f>
        <v>0</v>
      </c>
      <c r="N324" s="186">
        <f>Administration!AM26</f>
        <v>0</v>
      </c>
      <c r="O324" s="186">
        <f>Administration!AN26</f>
        <v>0</v>
      </c>
      <c r="P324" s="186">
        <f>Administration!AO26</f>
        <v>0</v>
      </c>
      <c r="Q324" s="186">
        <f>Administration!AP26</f>
        <v>0</v>
      </c>
      <c r="R324" s="186">
        <f>Administration!AQ26</f>
        <v>0</v>
      </c>
      <c r="S324" s="186">
        <f>Administration!AR26</f>
        <v>0</v>
      </c>
      <c r="T324" s="186">
        <f>Administration!AS26</f>
        <v>0</v>
      </c>
      <c r="U324" s="186">
        <f>Administration!AT26</f>
        <v>0</v>
      </c>
      <c r="V324" s="186">
        <f t="shared" si="1"/>
        <v>0</v>
      </c>
      <c r="W324" s="180"/>
      <c r="X324" s="180"/>
      <c r="Y324" s="180"/>
      <c r="Z324" s="180"/>
    </row>
    <row r="325" ht="12.75" customHeight="1">
      <c r="A325" s="180" t="str">
        <f>Administration!AA28</f>
        <v>Budget</v>
      </c>
      <c r="B325" s="180" t="str">
        <f>Administration!AB27</f>
        <v>7090-000000</v>
      </c>
      <c r="C325" s="180">
        <f>Administration!AC27</f>
        <v>900</v>
      </c>
      <c r="D325" s="189" t="str">
        <f>Administration!AD28</f>
        <v>006</v>
      </c>
      <c r="E325" s="189"/>
      <c r="F325" s="180"/>
      <c r="G325" s="180"/>
      <c r="H325" s="180">
        <f>Administration!AG27</f>
        <v>110</v>
      </c>
      <c r="I325" s="180" t="str">
        <f>Administration!AH27</f>
        <v>USD</v>
      </c>
      <c r="J325" s="186">
        <f>Administration!AI27</f>
        <v>0</v>
      </c>
      <c r="K325" s="186">
        <f>Administration!AJ27</f>
        <v>0</v>
      </c>
      <c r="L325" s="186">
        <f>Administration!AK27</f>
        <v>0</v>
      </c>
      <c r="M325" s="186">
        <f>Administration!AL27</f>
        <v>0</v>
      </c>
      <c r="N325" s="186">
        <f>Administration!AM27</f>
        <v>0</v>
      </c>
      <c r="O325" s="186">
        <f>Administration!AN27</f>
        <v>0</v>
      </c>
      <c r="P325" s="186">
        <f>Administration!AO27</f>
        <v>0</v>
      </c>
      <c r="Q325" s="186">
        <f>Administration!AP27</f>
        <v>0</v>
      </c>
      <c r="R325" s="186">
        <f>Administration!AQ27</f>
        <v>0</v>
      </c>
      <c r="S325" s="186">
        <f>Administration!AR27</f>
        <v>0</v>
      </c>
      <c r="T325" s="186">
        <f>Administration!AS27</f>
        <v>0</v>
      </c>
      <c r="U325" s="186">
        <f>Administration!AT27</f>
        <v>0</v>
      </c>
      <c r="V325" s="186">
        <f t="shared" si="1"/>
        <v>0</v>
      </c>
      <c r="W325" s="180"/>
      <c r="X325" s="180"/>
      <c r="Y325" s="180"/>
      <c r="Z325" s="180"/>
    </row>
    <row r="326" ht="12.75" customHeight="1">
      <c r="A326" s="180" t="str">
        <f>Administration!AA29</f>
        <v>Budget</v>
      </c>
      <c r="B326" s="180" t="str">
        <f>Administration!AB28</f>
        <v>7092-000000</v>
      </c>
      <c r="C326" s="180">
        <f>Administration!AC28</f>
        <v>900</v>
      </c>
      <c r="D326" s="189" t="str">
        <f>Administration!AD29</f>
        <v>006</v>
      </c>
      <c r="E326" s="189"/>
      <c r="F326" s="180"/>
      <c r="G326" s="180"/>
      <c r="H326" s="180">
        <f>Administration!AG28</f>
        <v>110</v>
      </c>
      <c r="I326" s="180" t="str">
        <f>Administration!AH28</f>
        <v>USD</v>
      </c>
      <c r="J326" s="186">
        <f>Administration!AI28</f>
        <v>191.95</v>
      </c>
      <c r="K326" s="186">
        <f>Administration!AJ28</f>
        <v>191.95</v>
      </c>
      <c r="L326" s="186">
        <f>Administration!AK28</f>
        <v>191.95</v>
      </c>
      <c r="M326" s="186">
        <f>Administration!AL28</f>
        <v>191.95</v>
      </c>
      <c r="N326" s="186">
        <f>Administration!AM28</f>
        <v>191.95</v>
      </c>
      <c r="O326" s="186">
        <f>Administration!AN28</f>
        <v>191.95</v>
      </c>
      <c r="P326" s="186">
        <f>Administration!AO28</f>
        <v>191.95</v>
      </c>
      <c r="Q326" s="186">
        <f>Administration!AP28</f>
        <v>191.95</v>
      </c>
      <c r="R326" s="186">
        <f>Administration!AQ28</f>
        <v>191.95</v>
      </c>
      <c r="S326" s="186">
        <f>Administration!AR28</f>
        <v>191.95</v>
      </c>
      <c r="T326" s="186">
        <f>Administration!AS28</f>
        <v>191.95</v>
      </c>
      <c r="U326" s="186">
        <f>Administration!AT28</f>
        <v>191.95</v>
      </c>
      <c r="V326" s="186">
        <f t="shared" si="1"/>
        <v>2303.4</v>
      </c>
      <c r="W326" s="180"/>
      <c r="X326" s="180"/>
      <c r="Y326" s="180"/>
      <c r="Z326" s="180"/>
    </row>
    <row r="327" ht="12.75" customHeight="1">
      <c r="A327" s="180" t="str">
        <f>Administration!AA29</f>
        <v>Budget</v>
      </c>
      <c r="B327" s="180" t="str">
        <f>Administration!AB29</f>
        <v>7092-000000</v>
      </c>
      <c r="C327" s="180">
        <f>Administration!AC29</f>
        <v>900</v>
      </c>
      <c r="D327" s="189" t="str">
        <f>Administration!AD30</f>
        <v>006</v>
      </c>
      <c r="E327" s="189"/>
      <c r="F327" s="180"/>
      <c r="G327" s="180"/>
      <c r="H327" s="180">
        <f>Administration!AG29</f>
        <v>110</v>
      </c>
      <c r="I327" s="180" t="str">
        <f>Administration!AH29</f>
        <v>USD</v>
      </c>
      <c r="J327" s="186">
        <f>Administration!AI29</f>
        <v>0</v>
      </c>
      <c r="K327" s="186">
        <f>Administration!AJ29</f>
        <v>0</v>
      </c>
      <c r="L327" s="186">
        <f>Administration!AK29</f>
        <v>0</v>
      </c>
      <c r="M327" s="186">
        <f>Administration!AL29</f>
        <v>0</v>
      </c>
      <c r="N327" s="186">
        <f>Administration!AM29</f>
        <v>0</v>
      </c>
      <c r="O327" s="186">
        <f>Administration!AN29</f>
        <v>0</v>
      </c>
      <c r="P327" s="186">
        <f>Administration!AO29</f>
        <v>0</v>
      </c>
      <c r="Q327" s="186">
        <f>Administration!AP29</f>
        <v>0</v>
      </c>
      <c r="R327" s="186">
        <f>Administration!AQ29</f>
        <v>0</v>
      </c>
      <c r="S327" s="186">
        <f>Administration!AR29</f>
        <v>0</v>
      </c>
      <c r="T327" s="186">
        <f>Administration!AS29</f>
        <v>0</v>
      </c>
      <c r="U327" s="186">
        <f>Administration!AT29</f>
        <v>0</v>
      </c>
      <c r="V327" s="186">
        <f t="shared" si="1"/>
        <v>0</v>
      </c>
      <c r="W327" s="180"/>
      <c r="X327" s="180"/>
      <c r="Y327" s="180"/>
      <c r="Z327" s="180"/>
    </row>
    <row r="328" ht="12.75" customHeight="1">
      <c r="A328" s="180" t="str">
        <f>Administration!AA30</f>
        <v>Budget</v>
      </c>
      <c r="B328" s="180" t="str">
        <f>Administration!AB30</f>
        <v/>
      </c>
      <c r="C328" s="180">
        <f>Administration!AC30</f>
        <v>900</v>
      </c>
      <c r="D328" s="189" t="str">
        <f>Administration!AD30</f>
        <v>006</v>
      </c>
      <c r="E328" s="189"/>
      <c r="F328" s="180"/>
      <c r="G328" s="180"/>
      <c r="H328" s="180">
        <f>Administration!AG30</f>
        <v>110</v>
      </c>
      <c r="I328" s="180" t="str">
        <f>Administration!AH30</f>
        <v>USD</v>
      </c>
      <c r="J328" s="186">
        <f>Administration!AI30</f>
        <v>0</v>
      </c>
      <c r="K328" s="186">
        <f>Administration!AJ30</f>
        <v>0</v>
      </c>
      <c r="L328" s="186">
        <f>Administration!AK30</f>
        <v>0</v>
      </c>
      <c r="M328" s="186">
        <f>Administration!AL30</f>
        <v>0</v>
      </c>
      <c r="N328" s="186">
        <f>Administration!AM30</f>
        <v>0</v>
      </c>
      <c r="O328" s="186">
        <f>Administration!AN30</f>
        <v>0</v>
      </c>
      <c r="P328" s="186">
        <f>Administration!AO30</f>
        <v>0</v>
      </c>
      <c r="Q328" s="186">
        <f>Administration!AP30</f>
        <v>0</v>
      </c>
      <c r="R328" s="186">
        <f>Administration!AQ30</f>
        <v>0</v>
      </c>
      <c r="S328" s="186">
        <f>Administration!AR30</f>
        <v>0</v>
      </c>
      <c r="T328" s="186">
        <f>Administration!AS30</f>
        <v>0</v>
      </c>
      <c r="U328" s="186">
        <f>Administration!AT30</f>
        <v>0</v>
      </c>
      <c r="V328" s="186">
        <f t="shared" si="1"/>
        <v>0</v>
      </c>
      <c r="W328" s="180"/>
      <c r="X328" s="180"/>
      <c r="Y328" s="180"/>
      <c r="Z328" s="180"/>
    </row>
    <row r="329" ht="12.75" customHeight="1">
      <c r="A329" s="180" t="str">
        <f>Administration!AA31</f>
        <v>Budget</v>
      </c>
      <c r="B329" s="180" t="str">
        <f>Administration!AB31</f>
        <v/>
      </c>
      <c r="C329" s="180">
        <f>Administration!AC31</f>
        <v>900</v>
      </c>
      <c r="D329" s="189" t="str">
        <f>Administration!AD31</f>
        <v>006</v>
      </c>
      <c r="E329" s="189"/>
      <c r="F329" s="180"/>
      <c r="G329" s="180"/>
      <c r="H329" s="180">
        <f>Administration!AG31</f>
        <v>110</v>
      </c>
      <c r="I329" s="180" t="str">
        <f>Administration!AH31</f>
        <v>USD</v>
      </c>
      <c r="J329" s="186">
        <f>Administration!AI31</f>
        <v>0</v>
      </c>
      <c r="K329" s="186">
        <f>Administration!AJ31</f>
        <v>0</v>
      </c>
      <c r="L329" s="186">
        <f>Administration!AK31</f>
        <v>0</v>
      </c>
      <c r="M329" s="186">
        <f>Administration!AL31</f>
        <v>0</v>
      </c>
      <c r="N329" s="186">
        <f>Administration!AM31</f>
        <v>0</v>
      </c>
      <c r="O329" s="186">
        <f>Administration!AN31</f>
        <v>0</v>
      </c>
      <c r="P329" s="186">
        <f>Administration!AO31</f>
        <v>0</v>
      </c>
      <c r="Q329" s="186">
        <f>Administration!AP31</f>
        <v>0</v>
      </c>
      <c r="R329" s="186">
        <f>Administration!AQ31</f>
        <v>0</v>
      </c>
      <c r="S329" s="186">
        <f>Administration!AR31</f>
        <v>0</v>
      </c>
      <c r="T329" s="186">
        <f>Administration!AS31</f>
        <v>0</v>
      </c>
      <c r="U329" s="186">
        <f>Administration!AT31</f>
        <v>0</v>
      </c>
      <c r="V329" s="186">
        <f t="shared" si="1"/>
        <v>0</v>
      </c>
      <c r="W329" s="180"/>
      <c r="X329" s="180"/>
      <c r="Y329" s="180"/>
      <c r="Z329" s="180"/>
    </row>
    <row r="330" ht="12.75" customHeight="1">
      <c r="A330" s="180" t="str">
        <f>Administration!AA32</f>
        <v>Budget</v>
      </c>
      <c r="B330" s="180" t="str">
        <f>Administration!AB32</f>
        <v/>
      </c>
      <c r="C330" s="180">
        <f>Administration!AC32</f>
        <v>900</v>
      </c>
      <c r="D330" s="189" t="str">
        <f>Administration!AD32</f>
        <v>006</v>
      </c>
      <c r="E330" s="189"/>
      <c r="F330" s="180"/>
      <c r="G330" s="180"/>
      <c r="H330" s="180">
        <f>Administration!AG32</f>
        <v>110</v>
      </c>
      <c r="I330" s="180" t="str">
        <f>Administration!AH32</f>
        <v>USD</v>
      </c>
      <c r="J330" s="186">
        <f>Administration!AI32</f>
        <v>0</v>
      </c>
      <c r="K330" s="186">
        <f>Administration!AJ32</f>
        <v>0</v>
      </c>
      <c r="L330" s="186">
        <f>Administration!AK32</f>
        <v>0</v>
      </c>
      <c r="M330" s="186">
        <f>Administration!AL32</f>
        <v>0</v>
      </c>
      <c r="N330" s="186">
        <f>Administration!AM32</f>
        <v>0</v>
      </c>
      <c r="O330" s="186">
        <f>Administration!AN32</f>
        <v>0</v>
      </c>
      <c r="P330" s="186">
        <f>Administration!AO32</f>
        <v>0</v>
      </c>
      <c r="Q330" s="186">
        <f>Administration!AP32</f>
        <v>0</v>
      </c>
      <c r="R330" s="186">
        <f>Administration!AQ32</f>
        <v>0</v>
      </c>
      <c r="S330" s="186">
        <f>Administration!AR32</f>
        <v>0</v>
      </c>
      <c r="T330" s="186">
        <f>Administration!AS32</f>
        <v>0</v>
      </c>
      <c r="U330" s="186">
        <f>Administration!AT32</f>
        <v>0</v>
      </c>
      <c r="V330" s="186">
        <f t="shared" si="1"/>
        <v>0</v>
      </c>
      <c r="W330" s="180"/>
      <c r="X330" s="180"/>
      <c r="Y330" s="180"/>
      <c r="Z330" s="180"/>
    </row>
    <row r="331" ht="12.75" customHeight="1">
      <c r="A331" s="180" t="str">
        <f>Administration!AA33</f>
        <v>Budget</v>
      </c>
      <c r="B331" s="180" t="str">
        <f>Administration!AB33</f>
        <v/>
      </c>
      <c r="C331" s="180">
        <f>Administration!AC33</f>
        <v>900</v>
      </c>
      <c r="D331" s="189" t="str">
        <f>Administration!AD33</f>
        <v>006</v>
      </c>
      <c r="E331" s="189"/>
      <c r="F331" s="180"/>
      <c r="G331" s="180"/>
      <c r="H331" s="180">
        <f>Administration!AG33</f>
        <v>110</v>
      </c>
      <c r="I331" s="180" t="str">
        <f>Administration!AH33</f>
        <v>USD</v>
      </c>
      <c r="J331" s="186">
        <f>Administration!AI33</f>
        <v>0</v>
      </c>
      <c r="K331" s="186">
        <f>Administration!AJ33</f>
        <v>0</v>
      </c>
      <c r="L331" s="186">
        <f>Administration!AK33</f>
        <v>0</v>
      </c>
      <c r="M331" s="186">
        <f>Administration!AL33</f>
        <v>0</v>
      </c>
      <c r="N331" s="186">
        <f>Administration!AM33</f>
        <v>0</v>
      </c>
      <c r="O331" s="186">
        <f>Administration!AN33</f>
        <v>0</v>
      </c>
      <c r="P331" s="186">
        <f>Administration!AO33</f>
        <v>0</v>
      </c>
      <c r="Q331" s="186">
        <f>Administration!AP33</f>
        <v>0</v>
      </c>
      <c r="R331" s="186">
        <f>Administration!AQ33</f>
        <v>0</v>
      </c>
      <c r="S331" s="186">
        <f>Administration!AR33</f>
        <v>0</v>
      </c>
      <c r="T331" s="186">
        <f>Administration!AS33</f>
        <v>0</v>
      </c>
      <c r="U331" s="186">
        <f>Administration!AT33</f>
        <v>0</v>
      </c>
      <c r="V331" s="186">
        <f t="shared" si="1"/>
        <v>0</v>
      </c>
      <c r="W331" s="180"/>
      <c r="X331" s="180"/>
      <c r="Y331" s="180"/>
      <c r="Z331" s="180"/>
    </row>
    <row r="332" ht="12.75" customHeight="1">
      <c r="A332" s="180" t="str">
        <f>Administration!AA34</f>
        <v>Budget</v>
      </c>
      <c r="B332" s="180" t="str">
        <f>Administration!AB34</f>
        <v/>
      </c>
      <c r="C332" s="180">
        <f>Administration!AC34</f>
        <v>900</v>
      </c>
      <c r="D332" s="189" t="str">
        <f>Administration!AD34</f>
        <v>006</v>
      </c>
      <c r="E332" s="189"/>
      <c r="F332" s="180"/>
      <c r="G332" s="180"/>
      <c r="H332" s="180">
        <f>Administration!AG34</f>
        <v>110</v>
      </c>
      <c r="I332" s="180" t="str">
        <f>Administration!AH34</f>
        <v>USD</v>
      </c>
      <c r="J332" s="186">
        <f>Administration!AI34</f>
        <v>0</v>
      </c>
      <c r="K332" s="186">
        <f>Administration!AJ34</f>
        <v>0</v>
      </c>
      <c r="L332" s="186">
        <f>Administration!AK34</f>
        <v>0</v>
      </c>
      <c r="M332" s="186">
        <f>Administration!AL34</f>
        <v>0</v>
      </c>
      <c r="N332" s="186">
        <f>Administration!AM34</f>
        <v>0</v>
      </c>
      <c r="O332" s="186">
        <f>Administration!AN34</f>
        <v>0</v>
      </c>
      <c r="P332" s="186">
        <f>Administration!AO34</f>
        <v>0</v>
      </c>
      <c r="Q332" s="186">
        <f>Administration!AP34</f>
        <v>0</v>
      </c>
      <c r="R332" s="186">
        <f>Administration!AQ34</f>
        <v>0</v>
      </c>
      <c r="S332" s="186">
        <f>Administration!AR34</f>
        <v>0</v>
      </c>
      <c r="T332" s="186">
        <f>Administration!AS34</f>
        <v>0</v>
      </c>
      <c r="U332" s="186">
        <f>Administration!AT34</f>
        <v>0</v>
      </c>
      <c r="V332" s="186">
        <f t="shared" si="1"/>
        <v>0</v>
      </c>
      <c r="W332" s="180"/>
      <c r="X332" s="180"/>
      <c r="Y332" s="180"/>
      <c r="Z332" s="180"/>
    </row>
    <row r="333" ht="12.75" customHeight="1">
      <c r="A333" s="180" t="str">
        <f>Administration!AA35</f>
        <v>Budget</v>
      </c>
      <c r="B333" s="180" t="str">
        <f>Administration!AB35</f>
        <v/>
      </c>
      <c r="C333" s="180">
        <f>Administration!AC35</f>
        <v>900</v>
      </c>
      <c r="D333" s="189" t="str">
        <f>Administration!AD35</f>
        <v>006</v>
      </c>
      <c r="E333" s="189"/>
      <c r="F333" s="180"/>
      <c r="G333" s="180"/>
      <c r="H333" s="180">
        <f>Administration!AG35</f>
        <v>110</v>
      </c>
      <c r="I333" s="180" t="str">
        <f>Administration!AH35</f>
        <v>USD</v>
      </c>
      <c r="J333" s="186">
        <f>Administration!AI35</f>
        <v>0</v>
      </c>
      <c r="K333" s="186">
        <f>Administration!AJ35</f>
        <v>0</v>
      </c>
      <c r="L333" s="186">
        <f>Administration!AK35</f>
        <v>0</v>
      </c>
      <c r="M333" s="186">
        <f>Administration!AL35</f>
        <v>0</v>
      </c>
      <c r="N333" s="186">
        <f>Administration!AM35</f>
        <v>0</v>
      </c>
      <c r="O333" s="186">
        <f>Administration!AN35</f>
        <v>0</v>
      </c>
      <c r="P333" s="186">
        <f>Administration!AO35</f>
        <v>0</v>
      </c>
      <c r="Q333" s="186">
        <f>Administration!AP35</f>
        <v>0</v>
      </c>
      <c r="R333" s="186">
        <f>Administration!AQ35</f>
        <v>0</v>
      </c>
      <c r="S333" s="186">
        <f>Administration!AR35</f>
        <v>0</v>
      </c>
      <c r="T333" s="186">
        <f>Administration!AS35</f>
        <v>0</v>
      </c>
      <c r="U333" s="186">
        <f>Administration!AT35</f>
        <v>0</v>
      </c>
      <c r="V333" s="186">
        <f t="shared" si="1"/>
        <v>0</v>
      </c>
      <c r="W333" s="180"/>
      <c r="X333" s="180"/>
      <c r="Y333" s="180"/>
      <c r="Z333" s="180"/>
    </row>
    <row r="334" ht="12.75" customHeight="1">
      <c r="A334" s="180" t="str">
        <f>Administration!AA36</f>
        <v>Budget</v>
      </c>
      <c r="B334" s="180" t="str">
        <f>Administration!AB36</f>
        <v/>
      </c>
      <c r="C334" s="180">
        <f>Administration!AC36</f>
        <v>900</v>
      </c>
      <c r="D334" s="189" t="str">
        <f>Administration!AD36</f>
        <v>006</v>
      </c>
      <c r="E334" s="189"/>
      <c r="F334" s="180"/>
      <c r="G334" s="180"/>
      <c r="H334" s="180">
        <f>Administration!AG36</f>
        <v>110</v>
      </c>
      <c r="I334" s="180" t="str">
        <f>Administration!AH36</f>
        <v>USD</v>
      </c>
      <c r="J334" s="186">
        <f>Administration!AI36</f>
        <v>0</v>
      </c>
      <c r="K334" s="186">
        <f>Administration!AJ36</f>
        <v>0</v>
      </c>
      <c r="L334" s="186">
        <f>Administration!AK36</f>
        <v>0</v>
      </c>
      <c r="M334" s="186">
        <f>Administration!AL36</f>
        <v>0</v>
      </c>
      <c r="N334" s="186">
        <f>Administration!AM36</f>
        <v>0</v>
      </c>
      <c r="O334" s="186">
        <f>Administration!AN36</f>
        <v>0</v>
      </c>
      <c r="P334" s="186">
        <f>Administration!AO36</f>
        <v>0</v>
      </c>
      <c r="Q334" s="186">
        <f>Administration!AP36</f>
        <v>0</v>
      </c>
      <c r="R334" s="186">
        <f>Administration!AQ36</f>
        <v>0</v>
      </c>
      <c r="S334" s="186">
        <f>Administration!AR36</f>
        <v>0</v>
      </c>
      <c r="T334" s="186">
        <f>Administration!AS36</f>
        <v>0</v>
      </c>
      <c r="U334" s="186">
        <f>Administration!AT36</f>
        <v>0</v>
      </c>
      <c r="V334" s="186">
        <f t="shared" si="1"/>
        <v>0</v>
      </c>
      <c r="W334" s="180"/>
      <c r="X334" s="180"/>
      <c r="Y334" s="180"/>
      <c r="Z334" s="180"/>
    </row>
    <row r="335" ht="12.75" customHeight="1">
      <c r="A335" s="180" t="str">
        <f>'Food and Meals'!AA10</f>
        <v>Budget</v>
      </c>
      <c r="B335" s="180" t="str">
        <f>'Food and Meals'!AB10</f>
        <v>7078-000000</v>
      </c>
      <c r="C335" s="180">
        <f>'Food and Meals'!AC10</f>
        <v>910</v>
      </c>
      <c r="D335" s="189" t="str">
        <f>'Food and Meals'!AD10</f>
        <v>006</v>
      </c>
      <c r="E335" s="189"/>
      <c r="F335" s="180"/>
      <c r="G335" s="180"/>
      <c r="H335" s="180">
        <f>'Food and Meals'!AG10</f>
        <v>110</v>
      </c>
      <c r="I335" s="180" t="str">
        <f>'Food and Meals'!AH10</f>
        <v>USD</v>
      </c>
      <c r="J335" s="186">
        <f>'Food and Meals'!AI10</f>
        <v>0</v>
      </c>
      <c r="K335" s="186">
        <f>'Food and Meals'!AJ10</f>
        <v>0</v>
      </c>
      <c r="L335" s="186">
        <f>'Food and Meals'!AK10</f>
        <v>0</v>
      </c>
      <c r="M335" s="186">
        <f>'Food and Meals'!AL10</f>
        <v>0</v>
      </c>
      <c r="N335" s="186">
        <f>'Food and Meals'!AM10</f>
        <v>0</v>
      </c>
      <c r="O335" s="186">
        <f>'Food and Meals'!AN10</f>
        <v>0</v>
      </c>
      <c r="P335" s="186">
        <f>'Food and Meals'!AO10</f>
        <v>90</v>
      </c>
      <c r="Q335" s="186">
        <f>'Food and Meals'!AP10</f>
        <v>0</v>
      </c>
      <c r="R335" s="186">
        <f>'Food and Meals'!AQ10</f>
        <v>0</v>
      </c>
      <c r="S335" s="186">
        <f>'Food and Meals'!AR10</f>
        <v>0</v>
      </c>
      <c r="T335" s="186">
        <f>'Food and Meals'!AS10</f>
        <v>0</v>
      </c>
      <c r="U335" s="186">
        <f>'Food and Meals'!AT10</f>
        <v>0</v>
      </c>
      <c r="V335" s="186">
        <f t="shared" si="1"/>
        <v>90</v>
      </c>
      <c r="W335" s="180"/>
      <c r="X335" s="180"/>
      <c r="Y335" s="180"/>
      <c r="Z335" s="180"/>
    </row>
    <row r="336" ht="12.75" customHeight="1">
      <c r="A336" s="180" t="str">
        <f>'Food and Meals'!AA11</f>
        <v>Budget</v>
      </c>
      <c r="B336" s="180" t="str">
        <f>'Food and Meals'!AB11</f>
        <v>7016-000000</v>
      </c>
      <c r="C336" s="180">
        <f>'Food and Meals'!AC11</f>
        <v>910</v>
      </c>
      <c r="D336" s="189" t="str">
        <f>'Food and Meals'!AD11</f>
        <v>006</v>
      </c>
      <c r="E336" s="189"/>
      <c r="F336" s="180"/>
      <c r="G336" s="180"/>
      <c r="H336" s="180">
        <f>'Food and Meals'!AG11</f>
        <v>110</v>
      </c>
      <c r="I336" s="180" t="str">
        <f>'Food and Meals'!AH11</f>
        <v>USD</v>
      </c>
      <c r="J336" s="186">
        <f>'Food and Meals'!AI11</f>
        <v>0</v>
      </c>
      <c r="K336" s="186">
        <f>'Food and Meals'!AJ11</f>
        <v>0</v>
      </c>
      <c r="L336" s="186">
        <f>'Food and Meals'!AK11</f>
        <v>0</v>
      </c>
      <c r="M336" s="186">
        <f>'Food and Meals'!AL11</f>
        <v>0</v>
      </c>
      <c r="N336" s="186">
        <f>'Food and Meals'!AM11</f>
        <v>0</v>
      </c>
      <c r="O336" s="186">
        <f>'Food and Meals'!AN11</f>
        <v>0</v>
      </c>
      <c r="P336" s="186">
        <f>'Food and Meals'!AO11</f>
        <v>0</v>
      </c>
      <c r="Q336" s="186">
        <f>'Food and Meals'!AP11</f>
        <v>0</v>
      </c>
      <c r="R336" s="186">
        <f>'Food and Meals'!AQ11</f>
        <v>0</v>
      </c>
      <c r="S336" s="186">
        <f>'Food and Meals'!AR11</f>
        <v>0</v>
      </c>
      <c r="T336" s="186">
        <f>'Food and Meals'!AS11</f>
        <v>0</v>
      </c>
      <c r="U336" s="186">
        <f>'Food and Meals'!AT11</f>
        <v>0</v>
      </c>
      <c r="V336" s="186">
        <f t="shared" si="1"/>
        <v>0</v>
      </c>
      <c r="W336" s="180"/>
      <c r="X336" s="180"/>
      <c r="Y336" s="180"/>
      <c r="Z336" s="180"/>
    </row>
    <row r="337" ht="12.75" customHeight="1">
      <c r="A337" s="180" t="str">
        <f>'Food and Meals'!AA15</f>
        <v>Budget</v>
      </c>
      <c r="B337" s="180" t="str">
        <f>'Food and Meals'!AB15</f>
        <v>7078-000000</v>
      </c>
      <c r="C337" s="180">
        <f>'Food and Meals'!AC15</f>
        <v>911</v>
      </c>
      <c r="D337" s="189" t="str">
        <f>'Food and Meals'!AD15</f>
        <v>006</v>
      </c>
      <c r="E337" s="189"/>
      <c r="F337" s="180"/>
      <c r="G337" s="180"/>
      <c r="H337" s="180">
        <f>'Food and Meals'!AG15</f>
        <v>110</v>
      </c>
      <c r="I337" s="180" t="str">
        <f>'Food and Meals'!AH15</f>
        <v>USD</v>
      </c>
      <c r="J337" s="186">
        <f>'Food and Meals'!AI15</f>
        <v>0</v>
      </c>
      <c r="K337" s="186">
        <f>'Food and Meals'!AJ15</f>
        <v>0</v>
      </c>
      <c r="L337" s="186">
        <f>'Food and Meals'!AK15</f>
        <v>0</v>
      </c>
      <c r="M337" s="186">
        <f>'Food and Meals'!AL15</f>
        <v>0</v>
      </c>
      <c r="N337" s="186">
        <f>'Food and Meals'!AM15</f>
        <v>0</v>
      </c>
      <c r="O337" s="186">
        <f>'Food and Meals'!AN15</f>
        <v>0</v>
      </c>
      <c r="P337" s="186">
        <f>'Food and Meals'!AO15</f>
        <v>90</v>
      </c>
      <c r="Q337" s="186">
        <f>'Food and Meals'!AP15</f>
        <v>0</v>
      </c>
      <c r="R337" s="186">
        <f>'Food and Meals'!AQ15</f>
        <v>0</v>
      </c>
      <c r="S337" s="186">
        <f>'Food and Meals'!AR15</f>
        <v>0</v>
      </c>
      <c r="T337" s="186">
        <f>'Food and Meals'!AS15</f>
        <v>0</v>
      </c>
      <c r="U337" s="186">
        <f>'Food and Meals'!AT15</f>
        <v>0</v>
      </c>
      <c r="V337" s="186">
        <f t="shared" si="1"/>
        <v>90</v>
      </c>
      <c r="W337" s="180"/>
      <c r="X337" s="180"/>
      <c r="Y337" s="180"/>
      <c r="Z337" s="180"/>
    </row>
    <row r="338" ht="12.75" customHeight="1">
      <c r="A338" s="180" t="str">
        <f>'Food and Meals'!AA16</f>
        <v>Budget</v>
      </c>
      <c r="B338" s="180" t="str">
        <f>'Food and Meals'!AB16</f>
        <v>7016-000000</v>
      </c>
      <c r="C338" s="180">
        <f>'Food and Meals'!AC16</f>
        <v>911</v>
      </c>
      <c r="D338" s="189" t="str">
        <f>'Food and Meals'!AD16</f>
        <v>006</v>
      </c>
      <c r="E338" s="189"/>
      <c r="F338" s="180"/>
      <c r="G338" s="180"/>
      <c r="H338" s="180">
        <f>'Food and Meals'!AG16</f>
        <v>110</v>
      </c>
      <c r="I338" s="180" t="str">
        <f>'Food and Meals'!AH16</f>
        <v>USD</v>
      </c>
      <c r="J338" s="186">
        <f>'Food and Meals'!AI16</f>
        <v>0</v>
      </c>
      <c r="K338" s="186">
        <f>'Food and Meals'!AJ16</f>
        <v>0</v>
      </c>
      <c r="L338" s="186">
        <f>'Food and Meals'!AK16</f>
        <v>0</v>
      </c>
      <c r="M338" s="186">
        <f>'Food and Meals'!AL16</f>
        <v>0</v>
      </c>
      <c r="N338" s="186">
        <f>'Food and Meals'!AM16</f>
        <v>0</v>
      </c>
      <c r="O338" s="186">
        <f>'Food and Meals'!AN16</f>
        <v>0</v>
      </c>
      <c r="P338" s="186">
        <f>'Food and Meals'!AO16</f>
        <v>0</v>
      </c>
      <c r="Q338" s="186">
        <f>'Food and Meals'!AP16</f>
        <v>0</v>
      </c>
      <c r="R338" s="186">
        <f>'Food and Meals'!AQ16</f>
        <v>0</v>
      </c>
      <c r="S338" s="186">
        <f>'Food and Meals'!AR16</f>
        <v>0</v>
      </c>
      <c r="T338" s="186">
        <f>'Food and Meals'!AS16</f>
        <v>0</v>
      </c>
      <c r="U338" s="186">
        <f>'Food and Meals'!AT16</f>
        <v>0</v>
      </c>
      <c r="V338" s="186">
        <f t="shared" si="1"/>
        <v>0</v>
      </c>
      <c r="W338" s="180"/>
      <c r="X338" s="180"/>
      <c r="Y338" s="180"/>
      <c r="Z338" s="180"/>
    </row>
    <row r="339" ht="12.75" customHeight="1">
      <c r="A339" s="180" t="str">
        <f>'Food and Meals'!AA20</f>
        <v>Budget</v>
      </c>
      <c r="B339" s="180" t="str">
        <f>'Food and Meals'!AB20</f>
        <v>7078-000000</v>
      </c>
      <c r="C339" s="180">
        <f>'Food and Meals'!AC20</f>
        <v>912</v>
      </c>
      <c r="D339" s="189" t="str">
        <f>'Food and Meals'!AD20</f>
        <v>006</v>
      </c>
      <c r="E339" s="189"/>
      <c r="F339" s="180"/>
      <c r="G339" s="180"/>
      <c r="H339" s="180">
        <f>'Food and Meals'!AG20</f>
        <v>110</v>
      </c>
      <c r="I339" s="180" t="str">
        <f>'Food and Meals'!AH20</f>
        <v>USD</v>
      </c>
      <c r="J339" s="186">
        <f>'Food and Meals'!AI20</f>
        <v>0</v>
      </c>
      <c r="K339" s="186">
        <f>'Food and Meals'!AJ20</f>
        <v>0</v>
      </c>
      <c r="L339" s="186">
        <f>'Food and Meals'!AK20</f>
        <v>0</v>
      </c>
      <c r="M339" s="186">
        <f>'Food and Meals'!AL20</f>
        <v>0</v>
      </c>
      <c r="N339" s="186">
        <f>'Food and Meals'!AM20</f>
        <v>0</v>
      </c>
      <c r="O339" s="186">
        <f>'Food and Meals'!AN20</f>
        <v>0</v>
      </c>
      <c r="P339" s="186">
        <f>'Food and Meals'!AO20</f>
        <v>90</v>
      </c>
      <c r="Q339" s="186">
        <f>'Food and Meals'!AP20</f>
        <v>0</v>
      </c>
      <c r="R339" s="186">
        <f>'Food and Meals'!AQ20</f>
        <v>0</v>
      </c>
      <c r="S339" s="186">
        <f>'Food and Meals'!AR20</f>
        <v>0</v>
      </c>
      <c r="T339" s="186">
        <f>'Food and Meals'!AS20</f>
        <v>0</v>
      </c>
      <c r="U339" s="186">
        <f>'Food and Meals'!AT20</f>
        <v>0</v>
      </c>
      <c r="V339" s="186">
        <f t="shared" si="1"/>
        <v>90</v>
      </c>
      <c r="W339" s="180"/>
      <c r="X339" s="180"/>
      <c r="Y339" s="180"/>
      <c r="Z339" s="180"/>
    </row>
    <row r="340" ht="12.75" customHeight="1">
      <c r="A340" s="180" t="str">
        <f>'Food and Meals'!AA21</f>
        <v>Budget</v>
      </c>
      <c r="B340" s="180" t="str">
        <f>'Food and Meals'!AB21</f>
        <v>7016-000000</v>
      </c>
      <c r="C340" s="180">
        <f>'Food and Meals'!AC21</f>
        <v>912</v>
      </c>
      <c r="D340" s="189" t="str">
        <f>'Food and Meals'!AD21</f>
        <v>006</v>
      </c>
      <c r="E340" s="189"/>
      <c r="F340" s="180"/>
      <c r="G340" s="180"/>
      <c r="H340" s="180">
        <f>'Food and Meals'!AG21</f>
        <v>110</v>
      </c>
      <c r="I340" s="180" t="str">
        <f>'Food and Meals'!AH21</f>
        <v>USD</v>
      </c>
      <c r="J340" s="186">
        <f>'Food and Meals'!AI21</f>
        <v>0</v>
      </c>
      <c r="K340" s="186">
        <f>'Food and Meals'!AJ21</f>
        <v>0</v>
      </c>
      <c r="L340" s="186">
        <f>'Food and Meals'!AK21</f>
        <v>0</v>
      </c>
      <c r="M340" s="186">
        <f>'Food and Meals'!AL21</f>
        <v>0</v>
      </c>
      <c r="N340" s="186">
        <f>'Food and Meals'!AM21</f>
        <v>0</v>
      </c>
      <c r="O340" s="186">
        <f>'Food and Meals'!AN21</f>
        <v>0</v>
      </c>
      <c r="P340" s="186">
        <f>'Food and Meals'!AO21</f>
        <v>0</v>
      </c>
      <c r="Q340" s="186">
        <f>'Food and Meals'!AP21</f>
        <v>0</v>
      </c>
      <c r="R340" s="186">
        <f>'Food and Meals'!AQ21</f>
        <v>0</v>
      </c>
      <c r="S340" s="186">
        <f>'Food and Meals'!AR21</f>
        <v>0</v>
      </c>
      <c r="T340" s="186">
        <f>'Food and Meals'!AS21</f>
        <v>0</v>
      </c>
      <c r="U340" s="186">
        <f>'Food and Meals'!AT21</f>
        <v>0</v>
      </c>
      <c r="V340" s="186">
        <f t="shared" si="1"/>
        <v>0</v>
      </c>
      <c r="W340" s="180"/>
      <c r="X340" s="180"/>
      <c r="Y340" s="180"/>
      <c r="Z340" s="180"/>
    </row>
    <row r="341" ht="12.75" customHeight="1">
      <c r="A341" s="180" t="str">
        <f>'Food and Meals'!AA25</f>
        <v>Budget</v>
      </c>
      <c r="B341" s="180" t="str">
        <f>'Food and Meals'!AB25</f>
        <v>7078-000000</v>
      </c>
      <c r="C341" s="180">
        <f>'Food and Meals'!AC25</f>
        <v>913</v>
      </c>
      <c r="D341" s="189" t="str">
        <f>'Food and Meals'!AD25</f>
        <v>006</v>
      </c>
      <c r="E341" s="189"/>
      <c r="F341" s="180"/>
      <c r="G341" s="180"/>
      <c r="H341" s="180">
        <f>'Food and Meals'!AG25</f>
        <v>110</v>
      </c>
      <c r="I341" s="180" t="str">
        <f>'Food and Meals'!AH25</f>
        <v>USD</v>
      </c>
      <c r="J341" s="186">
        <f>'Food and Meals'!AI25</f>
        <v>0</v>
      </c>
      <c r="K341" s="186">
        <f>'Food and Meals'!AJ25</f>
        <v>0</v>
      </c>
      <c r="L341" s="186">
        <f>'Food and Meals'!AK25</f>
        <v>0</v>
      </c>
      <c r="M341" s="186">
        <f>'Food and Meals'!AL25</f>
        <v>0</v>
      </c>
      <c r="N341" s="186">
        <f>'Food and Meals'!AM25</f>
        <v>0</v>
      </c>
      <c r="O341" s="186">
        <f>'Food and Meals'!AN25</f>
        <v>0</v>
      </c>
      <c r="P341" s="186">
        <f>'Food and Meals'!AO25</f>
        <v>0</v>
      </c>
      <c r="Q341" s="186">
        <f>'Food and Meals'!AP25</f>
        <v>0</v>
      </c>
      <c r="R341" s="186">
        <f>'Food and Meals'!AQ25</f>
        <v>0</v>
      </c>
      <c r="S341" s="186">
        <f>'Food and Meals'!AR25</f>
        <v>0</v>
      </c>
      <c r="T341" s="186">
        <f>'Food and Meals'!AS25</f>
        <v>0</v>
      </c>
      <c r="U341" s="186">
        <f>'Food and Meals'!AT25</f>
        <v>0</v>
      </c>
      <c r="V341" s="186">
        <f t="shared" si="1"/>
        <v>0</v>
      </c>
      <c r="W341" s="180"/>
      <c r="X341" s="180"/>
      <c r="Y341" s="180"/>
      <c r="Z341" s="180"/>
    </row>
    <row r="342" ht="12.75" customHeight="1">
      <c r="A342" s="180" t="str">
        <f>'Food and Meals'!AA26</f>
        <v>Budget</v>
      </c>
      <c r="B342" s="180" t="str">
        <f>'Food and Meals'!AB26</f>
        <v>7016-000000</v>
      </c>
      <c r="C342" s="180">
        <f>'Food and Meals'!AC26</f>
        <v>913</v>
      </c>
      <c r="D342" s="189" t="str">
        <f>'Food and Meals'!AD26</f>
        <v>006</v>
      </c>
      <c r="E342" s="189"/>
      <c r="F342" s="180"/>
      <c r="G342" s="180"/>
      <c r="H342" s="180">
        <f>'Food and Meals'!AG26</f>
        <v>110</v>
      </c>
      <c r="I342" s="180" t="str">
        <f>'Food and Meals'!AH26</f>
        <v>USD</v>
      </c>
      <c r="J342" s="186">
        <f>'Food and Meals'!AI26</f>
        <v>0</v>
      </c>
      <c r="K342" s="186">
        <f>'Food and Meals'!AJ26</f>
        <v>0</v>
      </c>
      <c r="L342" s="186">
        <f>'Food and Meals'!AK26</f>
        <v>0</v>
      </c>
      <c r="M342" s="186">
        <f>'Food and Meals'!AL26</f>
        <v>0</v>
      </c>
      <c r="N342" s="186">
        <f>'Food and Meals'!AM26</f>
        <v>0</v>
      </c>
      <c r="O342" s="186">
        <f>'Food and Meals'!AN26</f>
        <v>0</v>
      </c>
      <c r="P342" s="186">
        <f>'Food and Meals'!AO26</f>
        <v>0</v>
      </c>
      <c r="Q342" s="186">
        <f>'Food and Meals'!AP26</f>
        <v>0</v>
      </c>
      <c r="R342" s="186">
        <f>'Food and Meals'!AQ26</f>
        <v>0</v>
      </c>
      <c r="S342" s="186">
        <f>'Food and Meals'!AR26</f>
        <v>0</v>
      </c>
      <c r="T342" s="186">
        <f>'Food and Meals'!AS26</f>
        <v>0</v>
      </c>
      <c r="U342" s="186">
        <f>'Food and Meals'!AT26</f>
        <v>0</v>
      </c>
      <c r="V342" s="186">
        <f t="shared" si="1"/>
        <v>0</v>
      </c>
      <c r="W342" s="180"/>
      <c r="X342" s="180"/>
      <c r="Y342" s="180"/>
      <c r="Z342" s="180"/>
    </row>
    <row r="343" ht="12.75" customHeight="1">
      <c r="A343" s="180" t="str">
        <f>'Food and Meals'!AA30</f>
        <v>Budget</v>
      </c>
      <c r="B343" s="180" t="str">
        <f>'Food and Meals'!AB30</f>
        <v>7078-000000</v>
      </c>
      <c r="C343" s="180">
        <f>'Food and Meals'!AC30</f>
        <v>914</v>
      </c>
      <c r="D343" s="189" t="str">
        <f>'Food and Meals'!AD30</f>
        <v>006</v>
      </c>
      <c r="E343" s="189"/>
      <c r="F343" s="180"/>
      <c r="G343" s="180"/>
      <c r="H343" s="180">
        <f>'Food and Meals'!AG30</f>
        <v>110</v>
      </c>
      <c r="I343" s="180" t="str">
        <f>'Food and Meals'!AH30</f>
        <v>USD</v>
      </c>
      <c r="J343" s="186">
        <f>'Food and Meals'!AI30</f>
        <v>0</v>
      </c>
      <c r="K343" s="186">
        <f>'Food and Meals'!AJ30</f>
        <v>0</v>
      </c>
      <c r="L343" s="186">
        <f>'Food and Meals'!AK30</f>
        <v>0</v>
      </c>
      <c r="M343" s="186">
        <f>'Food and Meals'!AL30</f>
        <v>0</v>
      </c>
      <c r="N343" s="186">
        <f>'Food and Meals'!AM30</f>
        <v>0</v>
      </c>
      <c r="O343" s="186">
        <f>'Food and Meals'!AN30</f>
        <v>0</v>
      </c>
      <c r="P343" s="186">
        <f>'Food and Meals'!AO30</f>
        <v>0</v>
      </c>
      <c r="Q343" s="186">
        <f>'Food and Meals'!AP30</f>
        <v>0</v>
      </c>
      <c r="R343" s="186">
        <f>'Food and Meals'!AQ30</f>
        <v>0</v>
      </c>
      <c r="S343" s="186">
        <f>'Food and Meals'!AR30</f>
        <v>0</v>
      </c>
      <c r="T343" s="186">
        <f>'Food and Meals'!AS30</f>
        <v>0</v>
      </c>
      <c r="U343" s="186">
        <f>'Food and Meals'!AT30</f>
        <v>0</v>
      </c>
      <c r="V343" s="186">
        <f t="shared" si="1"/>
        <v>0</v>
      </c>
      <c r="W343" s="180"/>
      <c r="X343" s="180"/>
      <c r="Y343" s="180"/>
      <c r="Z343" s="180"/>
    </row>
    <row r="344" ht="12.75" customHeight="1">
      <c r="A344" s="180" t="str">
        <f>'Food and Meals'!AA31</f>
        <v>Budget</v>
      </c>
      <c r="B344" s="180" t="str">
        <f>'Food and Meals'!AB31</f>
        <v>7016-000000</v>
      </c>
      <c r="C344" s="180">
        <f>'Food and Meals'!AC31</f>
        <v>914</v>
      </c>
      <c r="D344" s="189" t="str">
        <f>'Food and Meals'!AD31</f>
        <v>006</v>
      </c>
      <c r="E344" s="189"/>
      <c r="F344" s="180"/>
      <c r="G344" s="180"/>
      <c r="H344" s="180">
        <f>'Food and Meals'!AG31</f>
        <v>110</v>
      </c>
      <c r="I344" s="180" t="str">
        <f>'Food and Meals'!AH31</f>
        <v>USD</v>
      </c>
      <c r="J344" s="186">
        <f>'Food and Meals'!AI31</f>
        <v>0</v>
      </c>
      <c r="K344" s="186">
        <f>'Food and Meals'!AJ31</f>
        <v>0</v>
      </c>
      <c r="L344" s="186">
        <f>'Food and Meals'!AK31</f>
        <v>0</v>
      </c>
      <c r="M344" s="186">
        <f>'Food and Meals'!AL31</f>
        <v>0</v>
      </c>
      <c r="N344" s="186">
        <f>'Food and Meals'!AM31</f>
        <v>0</v>
      </c>
      <c r="O344" s="186">
        <f>'Food and Meals'!AN31</f>
        <v>0</v>
      </c>
      <c r="P344" s="186">
        <f>'Food and Meals'!AO31</f>
        <v>0</v>
      </c>
      <c r="Q344" s="186">
        <f>'Food and Meals'!AP31</f>
        <v>0</v>
      </c>
      <c r="R344" s="186">
        <f>'Food and Meals'!AQ31</f>
        <v>0</v>
      </c>
      <c r="S344" s="186">
        <f>'Food and Meals'!AR31</f>
        <v>0</v>
      </c>
      <c r="T344" s="186">
        <f>'Food and Meals'!AS31</f>
        <v>0</v>
      </c>
      <c r="U344" s="186">
        <f>'Food and Meals'!AT31</f>
        <v>0</v>
      </c>
      <c r="V344" s="186">
        <f t="shared" si="1"/>
        <v>0</v>
      </c>
      <c r="W344" s="180"/>
      <c r="X344" s="180"/>
      <c r="Y344" s="180"/>
      <c r="Z344" s="180"/>
    </row>
    <row r="345" ht="12.75" customHeight="1">
      <c r="A345" s="180" t="str">
        <f>'Food and Meals'!AA35</f>
        <v>Budget</v>
      </c>
      <c r="B345" s="180" t="str">
        <f>'Food and Meals'!AB35</f>
        <v>7078-000000</v>
      </c>
      <c r="C345" s="180">
        <f>'Food and Meals'!AC35</f>
        <v>915</v>
      </c>
      <c r="D345" s="189" t="str">
        <f>'Food and Meals'!AD35</f>
        <v>006</v>
      </c>
      <c r="E345" s="189"/>
      <c r="F345" s="180"/>
      <c r="G345" s="180"/>
      <c r="H345" s="180">
        <f>'Food and Meals'!AG35</f>
        <v>110</v>
      </c>
      <c r="I345" s="180" t="str">
        <f>'Food and Meals'!AH35</f>
        <v>USD</v>
      </c>
      <c r="J345" s="186">
        <f>'Food and Meals'!AI35</f>
        <v>0</v>
      </c>
      <c r="K345" s="186">
        <f>'Food and Meals'!AJ35</f>
        <v>0</v>
      </c>
      <c r="L345" s="186">
        <f>'Food and Meals'!AK35</f>
        <v>0</v>
      </c>
      <c r="M345" s="186">
        <f>'Food and Meals'!AL35</f>
        <v>0</v>
      </c>
      <c r="N345" s="186">
        <f>'Food and Meals'!AM35</f>
        <v>0</v>
      </c>
      <c r="O345" s="186">
        <f>'Food and Meals'!AN35</f>
        <v>0</v>
      </c>
      <c r="P345" s="186">
        <f>'Food and Meals'!AO35</f>
        <v>0</v>
      </c>
      <c r="Q345" s="186">
        <f>'Food and Meals'!AP35</f>
        <v>0</v>
      </c>
      <c r="R345" s="186">
        <f>'Food and Meals'!AQ35</f>
        <v>0</v>
      </c>
      <c r="S345" s="186">
        <f>'Food and Meals'!AR35</f>
        <v>0</v>
      </c>
      <c r="T345" s="186">
        <f>'Food and Meals'!AS35</f>
        <v>0</v>
      </c>
      <c r="U345" s="186">
        <f>'Food and Meals'!AT35</f>
        <v>0</v>
      </c>
      <c r="V345" s="186">
        <f t="shared" si="1"/>
        <v>0</v>
      </c>
      <c r="W345" s="180"/>
      <c r="X345" s="180"/>
      <c r="Y345" s="180"/>
      <c r="Z345" s="180"/>
    </row>
    <row r="346" ht="12.75" customHeight="1">
      <c r="A346" s="180" t="str">
        <f>'Food and Meals'!AA36</f>
        <v>Budget</v>
      </c>
      <c r="B346" s="180" t="str">
        <f>'Food and Meals'!AB36</f>
        <v>7016-000000</v>
      </c>
      <c r="C346" s="180">
        <f>'Food and Meals'!AC36</f>
        <v>915</v>
      </c>
      <c r="D346" s="189" t="str">
        <f>'Food and Meals'!AD36</f>
        <v>006</v>
      </c>
      <c r="E346" s="189"/>
      <c r="F346" s="180"/>
      <c r="G346" s="180"/>
      <c r="H346" s="180">
        <f>'Food and Meals'!AG36</f>
        <v>110</v>
      </c>
      <c r="I346" s="180" t="str">
        <f>'Food and Meals'!AH36</f>
        <v>USD</v>
      </c>
      <c r="J346" s="186">
        <f>'Food and Meals'!AI36</f>
        <v>0</v>
      </c>
      <c r="K346" s="186">
        <f>'Food and Meals'!AJ36</f>
        <v>0</v>
      </c>
      <c r="L346" s="186">
        <f>'Food and Meals'!AK36</f>
        <v>0</v>
      </c>
      <c r="M346" s="186">
        <f>'Food and Meals'!AL36</f>
        <v>0</v>
      </c>
      <c r="N346" s="186">
        <f>'Food and Meals'!AM36</f>
        <v>0</v>
      </c>
      <c r="O346" s="186">
        <f>'Food and Meals'!AN36</f>
        <v>0</v>
      </c>
      <c r="P346" s="186">
        <f>'Food and Meals'!AO36</f>
        <v>0</v>
      </c>
      <c r="Q346" s="186">
        <f>'Food and Meals'!AP36</f>
        <v>0</v>
      </c>
      <c r="R346" s="186">
        <f>'Food and Meals'!AQ36</f>
        <v>0</v>
      </c>
      <c r="S346" s="186">
        <f>'Food and Meals'!AR36</f>
        <v>0</v>
      </c>
      <c r="T346" s="186">
        <f>'Food and Meals'!AS36</f>
        <v>0</v>
      </c>
      <c r="U346" s="186">
        <f>'Food and Meals'!AT36</f>
        <v>0</v>
      </c>
      <c r="V346" s="186">
        <f t="shared" si="1"/>
        <v>0</v>
      </c>
      <c r="W346" s="180"/>
      <c r="X346" s="180"/>
      <c r="Y346" s="180"/>
      <c r="Z346" s="180"/>
    </row>
    <row r="347" ht="12.75" customHeight="1">
      <c r="A347" s="180" t="str">
        <f>'Food and Meals'!AA40</f>
        <v>Budget</v>
      </c>
      <c r="B347" s="180" t="str">
        <f>'Food and Meals'!AB40</f>
        <v>7078-000000</v>
      </c>
      <c r="C347" s="180">
        <f>'Food and Meals'!AC40</f>
        <v>916</v>
      </c>
      <c r="D347" s="189" t="str">
        <f>'Food and Meals'!AD40</f>
        <v>006</v>
      </c>
      <c r="E347" s="189"/>
      <c r="F347" s="180"/>
      <c r="G347" s="180"/>
      <c r="H347" s="180">
        <f>'Food and Meals'!AG40</f>
        <v>110</v>
      </c>
      <c r="I347" s="180" t="str">
        <f>'Food and Meals'!AH40</f>
        <v>USD</v>
      </c>
      <c r="J347" s="186">
        <f>'Food and Meals'!AI40</f>
        <v>0</v>
      </c>
      <c r="K347" s="186">
        <f>'Food and Meals'!AJ40</f>
        <v>0</v>
      </c>
      <c r="L347" s="186">
        <f>'Food and Meals'!AK40</f>
        <v>0</v>
      </c>
      <c r="M347" s="186">
        <f>'Food and Meals'!AL40</f>
        <v>0</v>
      </c>
      <c r="N347" s="186">
        <f>'Food and Meals'!AM40</f>
        <v>0</v>
      </c>
      <c r="O347" s="186">
        <f>'Food and Meals'!AN40</f>
        <v>0</v>
      </c>
      <c r="P347" s="186">
        <f>'Food and Meals'!AO40</f>
        <v>0</v>
      </c>
      <c r="Q347" s="186">
        <f>'Food and Meals'!AP40</f>
        <v>0</v>
      </c>
      <c r="R347" s="186">
        <f>'Food and Meals'!AQ40</f>
        <v>0</v>
      </c>
      <c r="S347" s="186">
        <f>'Food and Meals'!AR40</f>
        <v>0</v>
      </c>
      <c r="T347" s="186">
        <f>'Food and Meals'!AS40</f>
        <v>0</v>
      </c>
      <c r="U347" s="186">
        <f>'Food and Meals'!AT40</f>
        <v>0</v>
      </c>
      <c r="V347" s="186">
        <f t="shared" si="1"/>
        <v>0</v>
      </c>
      <c r="W347" s="180"/>
      <c r="X347" s="180"/>
      <c r="Y347" s="180"/>
      <c r="Z347" s="180"/>
    </row>
    <row r="348" ht="12.75" customHeight="1">
      <c r="A348" s="180" t="str">
        <f>'Food and Meals'!AA41</f>
        <v>Budget</v>
      </c>
      <c r="B348" s="180" t="str">
        <f>'Food and Meals'!AB41</f>
        <v>7016-000000</v>
      </c>
      <c r="C348" s="180">
        <f>'Food and Meals'!AC41</f>
        <v>916</v>
      </c>
      <c r="D348" s="189" t="str">
        <f>'Food and Meals'!AD41</f>
        <v>006</v>
      </c>
      <c r="E348" s="189"/>
      <c r="F348" s="180"/>
      <c r="G348" s="180"/>
      <c r="H348" s="180">
        <f>'Food and Meals'!AG41</f>
        <v>110</v>
      </c>
      <c r="I348" s="180" t="str">
        <f>'Food and Meals'!AH41</f>
        <v>USD</v>
      </c>
      <c r="J348" s="186">
        <f>'Food and Meals'!AI41</f>
        <v>0</v>
      </c>
      <c r="K348" s="186">
        <f>'Food and Meals'!AJ41</f>
        <v>0</v>
      </c>
      <c r="L348" s="186">
        <f>'Food and Meals'!AK41</f>
        <v>0</v>
      </c>
      <c r="M348" s="186">
        <f>'Food and Meals'!AL41</f>
        <v>0</v>
      </c>
      <c r="N348" s="186">
        <f>'Food and Meals'!AM41</f>
        <v>0</v>
      </c>
      <c r="O348" s="186">
        <f>'Food and Meals'!AN41</f>
        <v>0</v>
      </c>
      <c r="P348" s="186">
        <f>'Food and Meals'!AO41</f>
        <v>0</v>
      </c>
      <c r="Q348" s="186">
        <f>'Food and Meals'!AP41</f>
        <v>0</v>
      </c>
      <c r="R348" s="186">
        <f>'Food and Meals'!AQ41</f>
        <v>0</v>
      </c>
      <c r="S348" s="186">
        <f>'Food and Meals'!AR41</f>
        <v>0</v>
      </c>
      <c r="T348" s="186">
        <f>'Food and Meals'!AS41</f>
        <v>0</v>
      </c>
      <c r="U348" s="186">
        <f>'Food and Meals'!AT41</f>
        <v>0</v>
      </c>
      <c r="V348" s="186">
        <f t="shared" si="1"/>
        <v>0</v>
      </c>
      <c r="W348" s="180"/>
      <c r="X348" s="180"/>
      <c r="Y348" s="180"/>
      <c r="Z348" s="180"/>
    </row>
    <row r="349" ht="12.75" customHeight="1">
      <c r="A349" s="180" t="str">
        <f>'Food and Meals'!AA45</f>
        <v>Budget</v>
      </c>
      <c r="B349" s="180" t="str">
        <f>'Food and Meals'!AB45</f>
        <v>7078-000000</v>
      </c>
      <c r="C349" s="180">
        <f>'Food and Meals'!AC45</f>
        <v>917</v>
      </c>
      <c r="D349" s="189" t="str">
        <f>'Food and Meals'!AD45</f>
        <v>006</v>
      </c>
      <c r="E349" s="189"/>
      <c r="F349" s="180"/>
      <c r="G349" s="180"/>
      <c r="H349" s="180">
        <f>'Food and Meals'!AG45</f>
        <v>110</v>
      </c>
      <c r="I349" s="180" t="str">
        <f>'Food and Meals'!AH45</f>
        <v>USD</v>
      </c>
      <c r="J349" s="186">
        <f>'Food and Meals'!AI45</f>
        <v>0</v>
      </c>
      <c r="K349" s="186">
        <f>'Food and Meals'!AJ45</f>
        <v>0</v>
      </c>
      <c r="L349" s="186">
        <f>'Food and Meals'!AK45</f>
        <v>0</v>
      </c>
      <c r="M349" s="186">
        <f>'Food and Meals'!AL45</f>
        <v>0</v>
      </c>
      <c r="N349" s="186">
        <f>'Food and Meals'!AM45</f>
        <v>0</v>
      </c>
      <c r="O349" s="186">
        <f>'Food and Meals'!AN45</f>
        <v>0</v>
      </c>
      <c r="P349" s="186">
        <f>'Food and Meals'!AO45</f>
        <v>0</v>
      </c>
      <c r="Q349" s="186">
        <f>'Food and Meals'!AP45</f>
        <v>0</v>
      </c>
      <c r="R349" s="186">
        <f>'Food and Meals'!AQ45</f>
        <v>0</v>
      </c>
      <c r="S349" s="186">
        <f>'Food and Meals'!AR45</f>
        <v>0</v>
      </c>
      <c r="T349" s="186">
        <f>'Food and Meals'!AS45</f>
        <v>0</v>
      </c>
      <c r="U349" s="186">
        <f>'Food and Meals'!AT45</f>
        <v>0</v>
      </c>
      <c r="V349" s="186">
        <f t="shared" si="1"/>
        <v>0</v>
      </c>
      <c r="W349" s="180"/>
      <c r="X349" s="180"/>
      <c r="Y349" s="180"/>
      <c r="Z349" s="180"/>
    </row>
    <row r="350" ht="12.75" customHeight="1">
      <c r="A350" s="180" t="str">
        <f>'Food and Meals'!AA46</f>
        <v>Budget</v>
      </c>
      <c r="B350" s="180" t="str">
        <f>'Food and Meals'!AB46</f>
        <v>7016-000000</v>
      </c>
      <c r="C350" s="180">
        <f>'Food and Meals'!AC46</f>
        <v>917</v>
      </c>
      <c r="D350" s="189" t="str">
        <f>'Food and Meals'!AD46</f>
        <v>006</v>
      </c>
      <c r="E350" s="189"/>
      <c r="F350" s="180"/>
      <c r="G350" s="180"/>
      <c r="H350" s="180">
        <f>'Food and Meals'!AG46</f>
        <v>110</v>
      </c>
      <c r="I350" s="180" t="str">
        <f>'Food and Meals'!AH46</f>
        <v>USD</v>
      </c>
      <c r="J350" s="186">
        <f>'Food and Meals'!AI46</f>
        <v>0</v>
      </c>
      <c r="K350" s="186">
        <f>'Food and Meals'!AJ46</f>
        <v>0</v>
      </c>
      <c r="L350" s="186">
        <f>'Food and Meals'!AK46</f>
        <v>0</v>
      </c>
      <c r="M350" s="186">
        <f>'Food and Meals'!AL46</f>
        <v>0</v>
      </c>
      <c r="N350" s="186">
        <f>'Food and Meals'!AM46</f>
        <v>0</v>
      </c>
      <c r="O350" s="186">
        <f>'Food and Meals'!AN46</f>
        <v>0</v>
      </c>
      <c r="P350" s="186">
        <f>'Food and Meals'!AO46</f>
        <v>0</v>
      </c>
      <c r="Q350" s="186">
        <f>'Food and Meals'!AP46</f>
        <v>0</v>
      </c>
      <c r="R350" s="186">
        <f>'Food and Meals'!AQ46</f>
        <v>0</v>
      </c>
      <c r="S350" s="186">
        <f>'Food and Meals'!AR46</f>
        <v>0</v>
      </c>
      <c r="T350" s="186">
        <f>'Food and Meals'!AS46</f>
        <v>0</v>
      </c>
      <c r="U350" s="186">
        <f>'Food and Meals'!AT46</f>
        <v>0</v>
      </c>
      <c r="V350" s="186">
        <f t="shared" si="1"/>
        <v>0</v>
      </c>
      <c r="W350" s="180"/>
      <c r="X350" s="180"/>
      <c r="Y350" s="180"/>
      <c r="Z350" s="180"/>
    </row>
    <row r="351" ht="12.75" customHeight="1">
      <c r="A351" s="180" t="str">
        <f>'Food and Meals'!AA50</f>
        <v>Budget</v>
      </c>
      <c r="B351" s="180" t="str">
        <f>'Food and Meals'!AB50</f>
        <v>7078-000000</v>
      </c>
      <c r="C351" s="180">
        <f>'Food and Meals'!AC50</f>
        <v>918</v>
      </c>
      <c r="D351" s="189" t="str">
        <f>'Food and Meals'!AD50</f>
        <v>006</v>
      </c>
      <c r="E351" s="189"/>
      <c r="F351" s="180"/>
      <c r="G351" s="180"/>
      <c r="H351" s="180">
        <f>'Food and Meals'!AG50</f>
        <v>110</v>
      </c>
      <c r="I351" s="180" t="str">
        <f>'Food and Meals'!AH50</f>
        <v>USD</v>
      </c>
      <c r="J351" s="186">
        <f>'Food and Meals'!AI50</f>
        <v>0</v>
      </c>
      <c r="K351" s="186">
        <f>'Food and Meals'!AJ50</f>
        <v>0</v>
      </c>
      <c r="L351" s="186">
        <f>'Food and Meals'!AK50</f>
        <v>0</v>
      </c>
      <c r="M351" s="186">
        <f>'Food and Meals'!AL50</f>
        <v>0</v>
      </c>
      <c r="N351" s="186">
        <f>'Food and Meals'!AM50</f>
        <v>0</v>
      </c>
      <c r="O351" s="186">
        <f>'Food and Meals'!AN50</f>
        <v>0</v>
      </c>
      <c r="P351" s="186">
        <f>'Food and Meals'!AO50</f>
        <v>0</v>
      </c>
      <c r="Q351" s="186">
        <f>'Food and Meals'!AP50</f>
        <v>0</v>
      </c>
      <c r="R351" s="186">
        <f>'Food and Meals'!AQ50</f>
        <v>0</v>
      </c>
      <c r="S351" s="186">
        <f>'Food and Meals'!AR50</f>
        <v>0</v>
      </c>
      <c r="T351" s="186">
        <f>'Food and Meals'!AS50</f>
        <v>0</v>
      </c>
      <c r="U351" s="186">
        <f>'Food and Meals'!AT50</f>
        <v>0</v>
      </c>
      <c r="V351" s="186">
        <f t="shared" si="1"/>
        <v>0</v>
      </c>
      <c r="W351" s="180"/>
      <c r="X351" s="180"/>
      <c r="Y351" s="180"/>
      <c r="Z351" s="180"/>
    </row>
    <row r="352" ht="12.75" customHeight="1">
      <c r="A352" s="180" t="str">
        <f>'Food and Meals'!AA51</f>
        <v>Budget</v>
      </c>
      <c r="B352" s="180" t="str">
        <f>'Food and Meals'!AB51</f>
        <v>7016-000000</v>
      </c>
      <c r="C352" s="180">
        <f>'Food and Meals'!AC51</f>
        <v>918</v>
      </c>
      <c r="D352" s="189" t="str">
        <f>'Food and Meals'!AD51</f>
        <v>006</v>
      </c>
      <c r="E352" s="189"/>
      <c r="F352" s="180"/>
      <c r="G352" s="180"/>
      <c r="H352" s="180">
        <f>'Food and Meals'!AG51</f>
        <v>110</v>
      </c>
      <c r="I352" s="180" t="str">
        <f>'Food and Meals'!AH51</f>
        <v>USD</v>
      </c>
      <c r="J352" s="186">
        <f>'Food and Meals'!AI51</f>
        <v>0</v>
      </c>
      <c r="K352" s="186">
        <f>'Food and Meals'!AJ51</f>
        <v>0</v>
      </c>
      <c r="L352" s="186">
        <f>'Food and Meals'!AK51</f>
        <v>0</v>
      </c>
      <c r="M352" s="186">
        <f>'Food and Meals'!AL51</f>
        <v>0</v>
      </c>
      <c r="N352" s="186">
        <f>'Food and Meals'!AM51</f>
        <v>0</v>
      </c>
      <c r="O352" s="186">
        <f>'Food and Meals'!AN51</f>
        <v>0</v>
      </c>
      <c r="P352" s="186">
        <f>'Food and Meals'!AO51</f>
        <v>0</v>
      </c>
      <c r="Q352" s="186">
        <f>'Food and Meals'!AP51</f>
        <v>0</v>
      </c>
      <c r="R352" s="186">
        <f>'Food and Meals'!AQ51</f>
        <v>0</v>
      </c>
      <c r="S352" s="186">
        <f>'Food and Meals'!AR51</f>
        <v>0</v>
      </c>
      <c r="T352" s="186">
        <f>'Food and Meals'!AS51</f>
        <v>0</v>
      </c>
      <c r="U352" s="186">
        <f>'Food and Meals'!AT51</f>
        <v>0</v>
      </c>
      <c r="V352" s="186">
        <f t="shared" si="1"/>
        <v>0</v>
      </c>
      <c r="W352" s="180"/>
      <c r="X352" s="180"/>
      <c r="Y352" s="180"/>
      <c r="Z352" s="180"/>
    </row>
    <row r="353" ht="12.75" customHeight="1">
      <c r="A353" s="180" t="str">
        <f>'Food and Meals'!AA55</f>
        <v>Budget</v>
      </c>
      <c r="B353" s="180" t="str">
        <f>'Food and Meals'!AB55</f>
        <v>7078-000000</v>
      </c>
      <c r="C353" s="180">
        <f>'Food and Meals'!AC55</f>
        <v>919</v>
      </c>
      <c r="D353" s="189" t="str">
        <f>'Food and Meals'!AD55</f>
        <v>006</v>
      </c>
      <c r="E353" s="189"/>
      <c r="F353" s="180"/>
      <c r="G353" s="180"/>
      <c r="H353" s="180">
        <f>'Food and Meals'!AG55</f>
        <v>110</v>
      </c>
      <c r="I353" s="180" t="str">
        <f>'Food and Meals'!AH55</f>
        <v>USD</v>
      </c>
      <c r="J353" s="186">
        <f>'Food and Meals'!AI55</f>
        <v>0</v>
      </c>
      <c r="K353" s="186">
        <f>'Food and Meals'!AJ55</f>
        <v>0</v>
      </c>
      <c r="L353" s="186">
        <f>'Food and Meals'!AK55</f>
        <v>0</v>
      </c>
      <c r="M353" s="186">
        <f>'Food and Meals'!AL55</f>
        <v>0</v>
      </c>
      <c r="N353" s="186">
        <f>'Food and Meals'!AM55</f>
        <v>0</v>
      </c>
      <c r="O353" s="186">
        <f>'Food and Meals'!AN55</f>
        <v>0</v>
      </c>
      <c r="P353" s="186">
        <f>'Food and Meals'!AO55</f>
        <v>0</v>
      </c>
      <c r="Q353" s="186">
        <f>'Food and Meals'!AP55</f>
        <v>0</v>
      </c>
      <c r="R353" s="186">
        <f>'Food and Meals'!AQ55</f>
        <v>0</v>
      </c>
      <c r="S353" s="186">
        <f>'Food and Meals'!AR55</f>
        <v>0</v>
      </c>
      <c r="T353" s="186">
        <f>'Food and Meals'!AS55</f>
        <v>0</v>
      </c>
      <c r="U353" s="186">
        <f>'Food and Meals'!AT55</f>
        <v>0</v>
      </c>
      <c r="V353" s="186">
        <f t="shared" si="1"/>
        <v>0</v>
      </c>
      <c r="W353" s="180"/>
      <c r="X353" s="180"/>
      <c r="Y353" s="180"/>
      <c r="Z353" s="180"/>
    </row>
    <row r="354" ht="12.75" customHeight="1">
      <c r="A354" s="180" t="str">
        <f>'Food and Meals'!AA56</f>
        <v>Budget</v>
      </c>
      <c r="B354" s="180" t="str">
        <f>'Food and Meals'!AB56</f>
        <v>7016-000000</v>
      </c>
      <c r="C354" s="180">
        <f>'Food and Meals'!AC56</f>
        <v>919</v>
      </c>
      <c r="D354" s="189" t="str">
        <f>'Food and Meals'!AD56</f>
        <v>006</v>
      </c>
      <c r="E354" s="189"/>
      <c r="F354" s="180"/>
      <c r="G354" s="180"/>
      <c r="H354" s="180">
        <f>'Food and Meals'!AG56</f>
        <v>110</v>
      </c>
      <c r="I354" s="180" t="str">
        <f>'Food and Meals'!AH56</f>
        <v>USD</v>
      </c>
      <c r="J354" s="186">
        <f>'Food and Meals'!AI56</f>
        <v>0</v>
      </c>
      <c r="K354" s="186">
        <f>'Food and Meals'!AJ56</f>
        <v>0</v>
      </c>
      <c r="L354" s="186">
        <f>'Food and Meals'!AK56</f>
        <v>0</v>
      </c>
      <c r="M354" s="186">
        <f>'Food and Meals'!AL56</f>
        <v>0</v>
      </c>
      <c r="N354" s="186">
        <f>'Food and Meals'!AM56</f>
        <v>0</v>
      </c>
      <c r="O354" s="186">
        <f>'Food and Meals'!AN56</f>
        <v>0</v>
      </c>
      <c r="P354" s="186">
        <f>'Food and Meals'!AO56</f>
        <v>0</v>
      </c>
      <c r="Q354" s="186">
        <f>'Food and Meals'!AP56</f>
        <v>0</v>
      </c>
      <c r="R354" s="186">
        <f>'Food and Meals'!AQ56</f>
        <v>0</v>
      </c>
      <c r="S354" s="186">
        <f>'Food and Meals'!AR56</f>
        <v>0</v>
      </c>
      <c r="T354" s="186">
        <f>'Food and Meals'!AS56</f>
        <v>0</v>
      </c>
      <c r="U354" s="186">
        <f>'Food and Meals'!AT56</f>
        <v>0</v>
      </c>
      <c r="V354" s="186">
        <f t="shared" si="1"/>
        <v>0</v>
      </c>
      <c r="W354" s="180"/>
      <c r="X354" s="180"/>
      <c r="Y354" s="180"/>
      <c r="Z354" s="180"/>
    </row>
    <row r="355" ht="12.75" customHeight="1">
      <c r="A355" s="180" t="str">
        <f>'Food and Meals'!AA60</f>
        <v>Budget</v>
      </c>
      <c r="B355" s="180" t="str">
        <f>'Food and Meals'!AB60</f>
        <v>7078-000000</v>
      </c>
      <c r="C355" s="180">
        <f>'Food and Meals'!AC60</f>
        <v>920</v>
      </c>
      <c r="D355" s="189" t="str">
        <f>'Food and Meals'!AD60</f>
        <v>006</v>
      </c>
      <c r="E355" s="189"/>
      <c r="F355" s="180"/>
      <c r="G355" s="180"/>
      <c r="H355" s="180">
        <f>'Food and Meals'!AG60</f>
        <v>110</v>
      </c>
      <c r="I355" s="180" t="str">
        <f>'Food and Meals'!AH60</f>
        <v>USD</v>
      </c>
      <c r="J355" s="186">
        <f>'Food and Meals'!AI60</f>
        <v>0</v>
      </c>
      <c r="K355" s="186">
        <f>'Food and Meals'!AJ60</f>
        <v>0</v>
      </c>
      <c r="L355" s="186">
        <f>'Food and Meals'!AK60</f>
        <v>0</v>
      </c>
      <c r="M355" s="186">
        <f>'Food and Meals'!AL60</f>
        <v>0</v>
      </c>
      <c r="N355" s="186">
        <f>'Food and Meals'!AM60</f>
        <v>0</v>
      </c>
      <c r="O355" s="186">
        <f>'Food and Meals'!AN60</f>
        <v>0</v>
      </c>
      <c r="P355" s="186">
        <f>'Food and Meals'!AO60</f>
        <v>0</v>
      </c>
      <c r="Q355" s="186">
        <f>'Food and Meals'!AP60</f>
        <v>0</v>
      </c>
      <c r="R355" s="186">
        <f>'Food and Meals'!AQ60</f>
        <v>0</v>
      </c>
      <c r="S355" s="186">
        <f>'Food and Meals'!AR60</f>
        <v>0</v>
      </c>
      <c r="T355" s="186">
        <f>'Food and Meals'!AS60</f>
        <v>0</v>
      </c>
      <c r="U355" s="186">
        <f>'Food and Meals'!AT60</f>
        <v>0</v>
      </c>
      <c r="V355" s="186">
        <f t="shared" si="1"/>
        <v>0</v>
      </c>
      <c r="W355" s="180"/>
      <c r="X355" s="180"/>
      <c r="Y355" s="180"/>
      <c r="Z355" s="180"/>
    </row>
    <row r="356" ht="12.75" customHeight="1">
      <c r="A356" s="180" t="str">
        <f>'Food and Meals'!AA61</f>
        <v>Budget</v>
      </c>
      <c r="B356" s="180" t="str">
        <f>'Food and Meals'!AB61</f>
        <v>7016-000000</v>
      </c>
      <c r="C356" s="180">
        <f>'Food and Meals'!AC61</f>
        <v>920</v>
      </c>
      <c r="D356" s="189" t="str">
        <f>'Food and Meals'!AD61</f>
        <v>006</v>
      </c>
      <c r="E356" s="189"/>
      <c r="F356" s="180"/>
      <c r="G356" s="180"/>
      <c r="H356" s="180">
        <f>'Food and Meals'!AG61</f>
        <v>110</v>
      </c>
      <c r="I356" s="180" t="str">
        <f>'Food and Meals'!AH61</f>
        <v>USD</v>
      </c>
      <c r="J356" s="186">
        <f>'Food and Meals'!AI61</f>
        <v>0</v>
      </c>
      <c r="K356" s="186">
        <f>'Food and Meals'!AJ61</f>
        <v>0</v>
      </c>
      <c r="L356" s="186">
        <f>'Food and Meals'!AK61</f>
        <v>0</v>
      </c>
      <c r="M356" s="186">
        <f>'Food and Meals'!AL61</f>
        <v>0</v>
      </c>
      <c r="N356" s="186">
        <f>'Food and Meals'!AM61</f>
        <v>0</v>
      </c>
      <c r="O356" s="186">
        <f>'Food and Meals'!AN61</f>
        <v>0</v>
      </c>
      <c r="P356" s="186">
        <f>'Food and Meals'!AO61</f>
        <v>0</v>
      </c>
      <c r="Q356" s="186">
        <f>'Food and Meals'!AP61</f>
        <v>0</v>
      </c>
      <c r="R356" s="186">
        <f>'Food and Meals'!AQ61</f>
        <v>0</v>
      </c>
      <c r="S356" s="186">
        <f>'Food and Meals'!AR61</f>
        <v>0</v>
      </c>
      <c r="T356" s="186">
        <f>'Food and Meals'!AS61</f>
        <v>0</v>
      </c>
      <c r="U356" s="186">
        <f>'Food and Meals'!AT61</f>
        <v>0</v>
      </c>
      <c r="V356" s="186">
        <f t="shared" si="1"/>
        <v>0</v>
      </c>
      <c r="W356" s="180"/>
      <c r="X356" s="180"/>
      <c r="Y356" s="180"/>
      <c r="Z356" s="180"/>
    </row>
    <row r="357" ht="12.75" customHeight="1">
      <c r="A357" s="180" t="str">
        <f>'Food and Meals'!AA65</f>
        <v>Budget</v>
      </c>
      <c r="B357" s="180" t="str">
        <f>'Food and Meals'!AB65</f>
        <v>7078-000000</v>
      </c>
      <c r="C357" s="180">
        <f>'Food and Meals'!AC65</f>
        <v>921</v>
      </c>
      <c r="D357" s="189" t="str">
        <f>'Food and Meals'!AD65</f>
        <v>006</v>
      </c>
      <c r="E357" s="189"/>
      <c r="F357" s="180"/>
      <c r="G357" s="180"/>
      <c r="H357" s="180">
        <f>'Food and Meals'!AG65</f>
        <v>110</v>
      </c>
      <c r="I357" s="180" t="str">
        <f>'Food and Meals'!AH65</f>
        <v>USD</v>
      </c>
      <c r="J357" s="186">
        <f>'Food and Meals'!AI65</f>
        <v>0</v>
      </c>
      <c r="K357" s="186">
        <f>'Food and Meals'!AJ65</f>
        <v>0</v>
      </c>
      <c r="L357" s="186">
        <f>'Food and Meals'!AK65</f>
        <v>0</v>
      </c>
      <c r="M357" s="186">
        <f>'Food and Meals'!AL65</f>
        <v>0</v>
      </c>
      <c r="N357" s="186">
        <f>'Food and Meals'!AM65</f>
        <v>0</v>
      </c>
      <c r="O357" s="186">
        <f>'Food and Meals'!AN65</f>
        <v>0</v>
      </c>
      <c r="P357" s="186">
        <f>'Food and Meals'!AO65</f>
        <v>0</v>
      </c>
      <c r="Q357" s="186">
        <f>'Food and Meals'!AP65</f>
        <v>0</v>
      </c>
      <c r="R357" s="186">
        <f>'Food and Meals'!AQ65</f>
        <v>0</v>
      </c>
      <c r="S357" s="186">
        <f>'Food and Meals'!AR65</f>
        <v>0</v>
      </c>
      <c r="T357" s="186">
        <f>'Food and Meals'!AS65</f>
        <v>0</v>
      </c>
      <c r="U357" s="186">
        <f>'Food and Meals'!AT65</f>
        <v>0</v>
      </c>
      <c r="V357" s="186">
        <f t="shared" si="1"/>
        <v>0</v>
      </c>
      <c r="W357" s="180"/>
      <c r="X357" s="180"/>
      <c r="Y357" s="180"/>
      <c r="Z357" s="180"/>
    </row>
    <row r="358" ht="12.75" customHeight="1">
      <c r="A358" s="180" t="str">
        <f>'Food and Meals'!AA66</f>
        <v>Budget</v>
      </c>
      <c r="B358" s="180" t="str">
        <f>'Food and Meals'!AB66</f>
        <v>7016-000000</v>
      </c>
      <c r="C358" s="180">
        <f>'Food and Meals'!AC66</f>
        <v>921</v>
      </c>
      <c r="D358" s="189" t="str">
        <f>'Food and Meals'!AD66</f>
        <v>006</v>
      </c>
      <c r="E358" s="189"/>
      <c r="F358" s="180"/>
      <c r="G358" s="180"/>
      <c r="H358" s="180">
        <f>'Food and Meals'!AG66</f>
        <v>110</v>
      </c>
      <c r="I358" s="180" t="str">
        <f>'Food and Meals'!AH66</f>
        <v>USD</v>
      </c>
      <c r="J358" s="186">
        <f>'Food and Meals'!AI66</f>
        <v>0</v>
      </c>
      <c r="K358" s="186">
        <f>'Food and Meals'!AJ66</f>
        <v>0</v>
      </c>
      <c r="L358" s="186">
        <f>'Food and Meals'!AK66</f>
        <v>0</v>
      </c>
      <c r="M358" s="186">
        <f>'Food and Meals'!AL66</f>
        <v>0</v>
      </c>
      <c r="N358" s="186">
        <f>'Food and Meals'!AM66</f>
        <v>0</v>
      </c>
      <c r="O358" s="186">
        <f>'Food and Meals'!AN66</f>
        <v>0</v>
      </c>
      <c r="P358" s="186">
        <f>'Food and Meals'!AO66</f>
        <v>0</v>
      </c>
      <c r="Q358" s="186">
        <f>'Food and Meals'!AP66</f>
        <v>0</v>
      </c>
      <c r="R358" s="186">
        <f>'Food and Meals'!AQ66</f>
        <v>0</v>
      </c>
      <c r="S358" s="186">
        <f>'Food and Meals'!AR66</f>
        <v>0</v>
      </c>
      <c r="T358" s="186">
        <f>'Food and Meals'!AS66</f>
        <v>0</v>
      </c>
      <c r="U358" s="186">
        <f>'Food and Meals'!AT66</f>
        <v>0</v>
      </c>
      <c r="V358" s="186">
        <f t="shared" si="1"/>
        <v>0</v>
      </c>
      <c r="W358" s="180"/>
      <c r="X358" s="180"/>
      <c r="Y358" s="180"/>
      <c r="Z358" s="180"/>
    </row>
    <row r="359" ht="12.75" customHeight="1">
      <c r="A359" s="180" t="str">
        <f>'Food and Meals'!AA70</f>
        <v>Budget</v>
      </c>
      <c r="B359" s="180" t="str">
        <f>'Food and Meals'!AB70</f>
        <v>7078-000000</v>
      </c>
      <c r="C359" s="180">
        <f>'Food and Meals'!AC70</f>
        <v>922</v>
      </c>
      <c r="D359" s="189" t="str">
        <f>'Food and Meals'!AD70</f>
        <v>006</v>
      </c>
      <c r="E359" s="189"/>
      <c r="F359" s="180"/>
      <c r="G359" s="180"/>
      <c r="H359" s="180">
        <f>'Food and Meals'!AG70</f>
        <v>110</v>
      </c>
      <c r="I359" s="180" t="str">
        <f>'Food and Meals'!AH70</f>
        <v>USD</v>
      </c>
      <c r="J359" s="186">
        <f>'Food and Meals'!AI70</f>
        <v>0</v>
      </c>
      <c r="K359" s="186">
        <f>'Food and Meals'!AJ70</f>
        <v>0</v>
      </c>
      <c r="L359" s="186">
        <f>'Food and Meals'!AK70</f>
        <v>0</v>
      </c>
      <c r="M359" s="186">
        <f>'Food and Meals'!AL70</f>
        <v>0</v>
      </c>
      <c r="N359" s="186">
        <f>'Food and Meals'!AM70</f>
        <v>0</v>
      </c>
      <c r="O359" s="186">
        <f>'Food and Meals'!AN70</f>
        <v>0</v>
      </c>
      <c r="P359" s="186">
        <f>'Food and Meals'!AO70</f>
        <v>0</v>
      </c>
      <c r="Q359" s="186">
        <f>'Food and Meals'!AP70</f>
        <v>0</v>
      </c>
      <c r="R359" s="186">
        <f>'Food and Meals'!AQ70</f>
        <v>0</v>
      </c>
      <c r="S359" s="186">
        <f>'Food and Meals'!AR70</f>
        <v>0</v>
      </c>
      <c r="T359" s="186">
        <f>'Food and Meals'!AS70</f>
        <v>0</v>
      </c>
      <c r="U359" s="186">
        <f>'Food and Meals'!AT70</f>
        <v>0</v>
      </c>
      <c r="V359" s="186">
        <f t="shared" si="1"/>
        <v>0</v>
      </c>
      <c r="W359" s="180"/>
      <c r="X359" s="180"/>
      <c r="Y359" s="180"/>
      <c r="Z359" s="180"/>
    </row>
    <row r="360" ht="12.75" customHeight="1">
      <c r="A360" s="180" t="str">
        <f>'Food and Meals'!AA71</f>
        <v>Budget</v>
      </c>
      <c r="B360" s="180" t="str">
        <f>'Food and Meals'!AB71</f>
        <v>7016-000000</v>
      </c>
      <c r="C360" s="180">
        <f>'Food and Meals'!AC71</f>
        <v>922</v>
      </c>
      <c r="D360" s="189" t="str">
        <f>'Food and Meals'!AD71</f>
        <v>006</v>
      </c>
      <c r="E360" s="189"/>
      <c r="F360" s="180"/>
      <c r="G360" s="180"/>
      <c r="H360" s="180">
        <f>'Food and Meals'!AG71</f>
        <v>110</v>
      </c>
      <c r="I360" s="180" t="str">
        <f>'Food and Meals'!AH71</f>
        <v>USD</v>
      </c>
      <c r="J360" s="186">
        <f>'Food and Meals'!AI71</f>
        <v>0</v>
      </c>
      <c r="K360" s="186">
        <f>'Food and Meals'!AJ71</f>
        <v>0</v>
      </c>
      <c r="L360" s="186">
        <f>'Food and Meals'!AK71</f>
        <v>0</v>
      </c>
      <c r="M360" s="186">
        <f>'Food and Meals'!AL71</f>
        <v>0</v>
      </c>
      <c r="N360" s="186">
        <f>'Food and Meals'!AM71</f>
        <v>0</v>
      </c>
      <c r="O360" s="186">
        <f>'Food and Meals'!AN71</f>
        <v>0</v>
      </c>
      <c r="P360" s="186">
        <f>'Food and Meals'!AO71</f>
        <v>0</v>
      </c>
      <c r="Q360" s="186">
        <f>'Food and Meals'!AP71</f>
        <v>0</v>
      </c>
      <c r="R360" s="186">
        <f>'Food and Meals'!AQ71</f>
        <v>0</v>
      </c>
      <c r="S360" s="186">
        <f>'Food and Meals'!AR71</f>
        <v>0</v>
      </c>
      <c r="T360" s="186">
        <f>'Food and Meals'!AS71</f>
        <v>0</v>
      </c>
      <c r="U360" s="186">
        <f>'Food and Meals'!AT71</f>
        <v>0</v>
      </c>
      <c r="V360" s="186">
        <f t="shared" si="1"/>
        <v>0</v>
      </c>
      <c r="W360" s="180"/>
      <c r="X360" s="180"/>
      <c r="Y360" s="180"/>
      <c r="Z360" s="180"/>
    </row>
    <row r="361" ht="12.75" customHeight="1">
      <c r="A361" s="180" t="str">
        <f>Travel!AA10</f>
        <v>Budget</v>
      </c>
      <c r="B361" s="180" t="str">
        <f>Travel!AB10</f>
        <v>7056-000000</v>
      </c>
      <c r="C361" s="180">
        <f>Travel!AC10</f>
        <v>951</v>
      </c>
      <c r="D361" s="189" t="str">
        <f>Travel!AD10</f>
        <v>006</v>
      </c>
      <c r="E361" s="189"/>
      <c r="F361" s="180"/>
      <c r="G361" s="180"/>
      <c r="H361" s="180">
        <f>Travel!AG10</f>
        <v>110</v>
      </c>
      <c r="I361" s="180" t="str">
        <f>Travel!AH10</f>
        <v>USD</v>
      </c>
      <c r="J361" s="186">
        <f>Travel!AI10</f>
        <v>0</v>
      </c>
      <c r="K361" s="186">
        <f>Travel!AJ10</f>
        <v>0</v>
      </c>
      <c r="L361" s="186">
        <f>Travel!AK10</f>
        <v>0</v>
      </c>
      <c r="M361" s="186">
        <f>Travel!AL10</f>
        <v>0</v>
      </c>
      <c r="N361" s="186">
        <f>Travel!AM10</f>
        <v>0</v>
      </c>
      <c r="O361" s="186">
        <f>Travel!AN10</f>
        <v>0</v>
      </c>
      <c r="P361" s="186">
        <f>Travel!AO10</f>
        <v>0</v>
      </c>
      <c r="Q361" s="186">
        <f>Travel!AP10</f>
        <v>0</v>
      </c>
      <c r="R361" s="186">
        <f>Travel!AQ10</f>
        <v>0</v>
      </c>
      <c r="S361" s="186">
        <f>Travel!AR10</f>
        <v>0</v>
      </c>
      <c r="T361" s="186">
        <f>Travel!AS10</f>
        <v>0</v>
      </c>
      <c r="U361" s="186">
        <f>Travel!AT10</f>
        <v>0</v>
      </c>
      <c r="V361" s="186">
        <f t="shared" si="1"/>
        <v>0</v>
      </c>
      <c r="W361" s="180"/>
      <c r="X361" s="180"/>
      <c r="Y361" s="180"/>
      <c r="Z361" s="180"/>
    </row>
    <row r="362" ht="12.75" customHeight="1">
      <c r="A362" s="180" t="str">
        <f>Travel!AA11</f>
        <v>Budget</v>
      </c>
      <c r="B362" s="180" t="str">
        <f>Travel!AB11</f>
        <v>7060-000000</v>
      </c>
      <c r="C362" s="180">
        <f>Travel!AC11</f>
        <v>951</v>
      </c>
      <c r="D362" s="189" t="str">
        <f>Travel!AD11</f>
        <v>006</v>
      </c>
      <c r="E362" s="189"/>
      <c r="F362" s="180"/>
      <c r="G362" s="180"/>
      <c r="H362" s="180">
        <f>Travel!AG11</f>
        <v>110</v>
      </c>
      <c r="I362" s="180" t="str">
        <f>Travel!AH11</f>
        <v>USD</v>
      </c>
      <c r="J362" s="186">
        <f>Travel!AI11</f>
        <v>0</v>
      </c>
      <c r="K362" s="186">
        <f>Travel!AJ11</f>
        <v>0</v>
      </c>
      <c r="L362" s="186">
        <f>Travel!AK11</f>
        <v>0</v>
      </c>
      <c r="M362" s="186">
        <f>Travel!AL11</f>
        <v>0</v>
      </c>
      <c r="N362" s="186">
        <f>Travel!AM11</f>
        <v>0</v>
      </c>
      <c r="O362" s="186">
        <f>Travel!AN11</f>
        <v>0</v>
      </c>
      <c r="P362" s="186">
        <f>Travel!AO11</f>
        <v>400</v>
      </c>
      <c r="Q362" s="186">
        <f>Travel!AP11</f>
        <v>0</v>
      </c>
      <c r="R362" s="186">
        <f>Travel!AQ11</f>
        <v>0</v>
      </c>
      <c r="S362" s="186">
        <f>Travel!AR11</f>
        <v>0</v>
      </c>
      <c r="T362" s="186">
        <f>Travel!AS11</f>
        <v>0</v>
      </c>
      <c r="U362" s="186">
        <f>Travel!AT11</f>
        <v>0</v>
      </c>
      <c r="V362" s="186">
        <f t="shared" si="1"/>
        <v>400</v>
      </c>
      <c r="W362" s="180"/>
      <c r="X362" s="180"/>
      <c r="Y362" s="180"/>
      <c r="Z362" s="180"/>
    </row>
    <row r="363" ht="12.75" customHeight="1">
      <c r="A363" s="180" t="str">
        <f>Travel!AA12</f>
        <v>Budget</v>
      </c>
      <c r="B363" s="180" t="str">
        <f>Travel!AB12</f>
        <v>7062-000000</v>
      </c>
      <c r="C363" s="180">
        <f>Travel!AC12</f>
        <v>951</v>
      </c>
      <c r="D363" s="189" t="str">
        <f>Travel!AD12</f>
        <v>006</v>
      </c>
      <c r="E363" s="189"/>
      <c r="F363" s="180"/>
      <c r="G363" s="180"/>
      <c r="H363" s="180">
        <f>Travel!AG12</f>
        <v>110</v>
      </c>
      <c r="I363" s="180" t="str">
        <f>Travel!AH12</f>
        <v>USD</v>
      </c>
      <c r="J363" s="186">
        <f>Travel!AI12</f>
        <v>0</v>
      </c>
      <c r="K363" s="186">
        <f>Travel!AJ12</f>
        <v>0</v>
      </c>
      <c r="L363" s="186">
        <f>Travel!AK12</f>
        <v>0</v>
      </c>
      <c r="M363" s="186">
        <f>Travel!AL12</f>
        <v>0</v>
      </c>
      <c r="N363" s="186">
        <f>Travel!AM12</f>
        <v>0</v>
      </c>
      <c r="O363" s="186">
        <f>Travel!AN12</f>
        <v>0</v>
      </c>
      <c r="P363" s="186">
        <f>Travel!AO12</f>
        <v>0</v>
      </c>
      <c r="Q363" s="186">
        <f>Travel!AP12</f>
        <v>0</v>
      </c>
      <c r="R363" s="186">
        <f>Travel!AQ12</f>
        <v>0</v>
      </c>
      <c r="S363" s="186">
        <f>Travel!AR12</f>
        <v>0</v>
      </c>
      <c r="T363" s="186">
        <f>Travel!AS12</f>
        <v>0</v>
      </c>
      <c r="U363" s="186">
        <f>Travel!AT12</f>
        <v>0</v>
      </c>
      <c r="V363" s="186">
        <f t="shared" si="1"/>
        <v>0</v>
      </c>
      <c r="W363" s="180"/>
      <c r="X363" s="180"/>
      <c r="Y363" s="180"/>
      <c r="Z363" s="180"/>
    </row>
    <row r="364" ht="12.75" customHeight="1">
      <c r="A364" s="180" t="str">
        <f>Travel!AA13</f>
        <v>Budget</v>
      </c>
      <c r="B364" s="180" t="str">
        <f>Travel!AB13</f>
        <v>7064-000000</v>
      </c>
      <c r="C364" s="180">
        <f>Travel!AC13</f>
        <v>951</v>
      </c>
      <c r="D364" s="189" t="str">
        <f>Travel!AD13</f>
        <v>006</v>
      </c>
      <c r="E364" s="189"/>
      <c r="F364" s="180"/>
      <c r="G364" s="180"/>
      <c r="H364" s="180">
        <f>Travel!AG13</f>
        <v>110</v>
      </c>
      <c r="I364" s="180" t="str">
        <f>Travel!AH13</f>
        <v>USD</v>
      </c>
      <c r="J364" s="186">
        <f>Travel!AI13</f>
        <v>0</v>
      </c>
      <c r="K364" s="186">
        <f>Travel!AJ13</f>
        <v>0</v>
      </c>
      <c r="L364" s="186">
        <f>Travel!AK13</f>
        <v>0</v>
      </c>
      <c r="M364" s="186">
        <f>Travel!AL13</f>
        <v>0</v>
      </c>
      <c r="N364" s="186">
        <f>Travel!AM13</f>
        <v>0</v>
      </c>
      <c r="O364" s="186">
        <f>Travel!AN13</f>
        <v>0</v>
      </c>
      <c r="P364" s="186">
        <f>Travel!AO13</f>
        <v>0</v>
      </c>
      <c r="Q364" s="186">
        <f>Travel!AP13</f>
        <v>0</v>
      </c>
      <c r="R364" s="186">
        <f>Travel!AQ13</f>
        <v>0</v>
      </c>
      <c r="S364" s="186">
        <f>Travel!AR13</f>
        <v>0</v>
      </c>
      <c r="T364" s="186">
        <f>Travel!AS13</f>
        <v>0</v>
      </c>
      <c r="U364" s="186">
        <f>Travel!AT13</f>
        <v>0</v>
      </c>
      <c r="V364" s="186">
        <f t="shared" si="1"/>
        <v>0</v>
      </c>
      <c r="W364" s="180"/>
      <c r="X364" s="180"/>
      <c r="Y364" s="180"/>
      <c r="Z364" s="180"/>
    </row>
    <row r="365" ht="12.75" customHeight="1">
      <c r="A365" s="180" t="str">
        <f>Travel!AA14</f>
        <v>Budget</v>
      </c>
      <c r="B365" s="180" t="str">
        <f>Travel!AB14</f>
        <v>7066-000000</v>
      </c>
      <c r="C365" s="180">
        <f>Travel!AC14</f>
        <v>951</v>
      </c>
      <c r="D365" s="189" t="str">
        <f>Travel!AD14</f>
        <v>006</v>
      </c>
      <c r="E365" s="189"/>
      <c r="F365" s="180"/>
      <c r="G365" s="180"/>
      <c r="H365" s="180">
        <f>Travel!AG14</f>
        <v>110</v>
      </c>
      <c r="I365" s="180" t="str">
        <f>Travel!AH14</f>
        <v>USD</v>
      </c>
      <c r="J365" s="186">
        <f>Travel!AI14</f>
        <v>0</v>
      </c>
      <c r="K365" s="186">
        <f>Travel!AJ14</f>
        <v>0</v>
      </c>
      <c r="L365" s="186">
        <f>Travel!AK14</f>
        <v>0</v>
      </c>
      <c r="M365" s="186">
        <f>Travel!AL14</f>
        <v>0</v>
      </c>
      <c r="N365" s="186">
        <f>Travel!AM14</f>
        <v>0</v>
      </c>
      <c r="O365" s="186">
        <f>Travel!AN14</f>
        <v>0</v>
      </c>
      <c r="P365" s="186">
        <f>Travel!AO14</f>
        <v>0</v>
      </c>
      <c r="Q365" s="186">
        <f>Travel!AP14</f>
        <v>0</v>
      </c>
      <c r="R365" s="186">
        <f>Travel!AQ14</f>
        <v>0</v>
      </c>
      <c r="S365" s="186">
        <f>Travel!AR14</f>
        <v>0</v>
      </c>
      <c r="T365" s="186">
        <f>Travel!AS14</f>
        <v>0</v>
      </c>
      <c r="U365" s="186">
        <f>Travel!AT14</f>
        <v>0</v>
      </c>
      <c r="V365" s="186">
        <f t="shared" si="1"/>
        <v>0</v>
      </c>
      <c r="W365" s="180"/>
      <c r="X365" s="180"/>
      <c r="Y365" s="180"/>
      <c r="Z365" s="180"/>
    </row>
    <row r="366" ht="12.75" customHeight="1">
      <c r="A366" s="180" t="str">
        <f>Travel!AA15</f>
        <v>Budget</v>
      </c>
      <c r="B366" s="180" t="str">
        <f>Travel!AB15</f>
        <v>7068-000000</v>
      </c>
      <c r="C366" s="180">
        <f>Travel!AC15</f>
        <v>951</v>
      </c>
      <c r="D366" s="189" t="str">
        <f>Travel!AD15</f>
        <v>006</v>
      </c>
      <c r="E366" s="189"/>
      <c r="F366" s="180"/>
      <c r="G366" s="180"/>
      <c r="H366" s="180">
        <f>Travel!AG15</f>
        <v>110</v>
      </c>
      <c r="I366" s="180" t="str">
        <f>Travel!AH15</f>
        <v>USD</v>
      </c>
      <c r="J366" s="186">
        <f>Travel!AI15</f>
        <v>0</v>
      </c>
      <c r="K366" s="186">
        <f>Travel!AJ15</f>
        <v>0</v>
      </c>
      <c r="L366" s="186">
        <f>Travel!AK15</f>
        <v>0</v>
      </c>
      <c r="M366" s="186">
        <f>Travel!AL15</f>
        <v>0</v>
      </c>
      <c r="N366" s="186">
        <f>Travel!AM15</f>
        <v>0</v>
      </c>
      <c r="O366" s="186">
        <f>Travel!AN15</f>
        <v>0</v>
      </c>
      <c r="P366" s="186">
        <f>Travel!AO15</f>
        <v>0</v>
      </c>
      <c r="Q366" s="186">
        <f>Travel!AP15</f>
        <v>0</v>
      </c>
      <c r="R366" s="186">
        <f>Travel!AQ15</f>
        <v>0</v>
      </c>
      <c r="S366" s="186">
        <f>Travel!AR15</f>
        <v>0</v>
      </c>
      <c r="T366" s="186">
        <f>Travel!AS15</f>
        <v>0</v>
      </c>
      <c r="U366" s="186">
        <f>Travel!AT15</f>
        <v>0</v>
      </c>
      <c r="V366" s="186">
        <f t="shared" si="1"/>
        <v>0</v>
      </c>
      <c r="W366" s="180"/>
      <c r="X366" s="180"/>
      <c r="Y366" s="180"/>
      <c r="Z366" s="180"/>
    </row>
    <row r="367" ht="12.75" customHeight="1">
      <c r="A367" s="180" t="str">
        <f>Travel!AA19</f>
        <v>Budget</v>
      </c>
      <c r="B367" s="180" t="str">
        <f>Travel!AB19</f>
        <v>7056-000000</v>
      </c>
      <c r="C367" s="180">
        <f>Travel!AC19</f>
        <v>952</v>
      </c>
      <c r="D367" s="189" t="str">
        <f>Travel!AD19</f>
        <v>006</v>
      </c>
      <c r="E367" s="189"/>
      <c r="F367" s="180"/>
      <c r="G367" s="180"/>
      <c r="H367" s="180">
        <f>Travel!AG19</f>
        <v>110</v>
      </c>
      <c r="I367" s="180" t="str">
        <f>Travel!AH19</f>
        <v>USD</v>
      </c>
      <c r="J367" s="186">
        <f>Travel!AI19</f>
        <v>0</v>
      </c>
      <c r="K367" s="186">
        <f>Travel!AJ19</f>
        <v>0</v>
      </c>
      <c r="L367" s="186">
        <f>Travel!AK19</f>
        <v>0</v>
      </c>
      <c r="M367" s="186">
        <f>Travel!AL19</f>
        <v>0</v>
      </c>
      <c r="N367" s="186">
        <f>Travel!AM19</f>
        <v>0</v>
      </c>
      <c r="O367" s="186">
        <f>Travel!AN19</f>
        <v>0</v>
      </c>
      <c r="P367" s="186">
        <f>Travel!AO19</f>
        <v>0</v>
      </c>
      <c r="Q367" s="186">
        <f>Travel!AP19</f>
        <v>0</v>
      </c>
      <c r="R367" s="186">
        <f>Travel!AQ19</f>
        <v>0</v>
      </c>
      <c r="S367" s="186">
        <f>Travel!AR19</f>
        <v>0</v>
      </c>
      <c r="T367" s="186">
        <f>Travel!AS19</f>
        <v>0</v>
      </c>
      <c r="U367" s="186">
        <f>Travel!AT19</f>
        <v>0</v>
      </c>
      <c r="V367" s="186">
        <f t="shared" si="1"/>
        <v>0</v>
      </c>
      <c r="W367" s="180"/>
      <c r="X367" s="180"/>
      <c r="Y367" s="180"/>
      <c r="Z367" s="180"/>
    </row>
    <row r="368" ht="12.75" customHeight="1">
      <c r="A368" s="180" t="str">
        <f>Travel!AA20</f>
        <v>Budget</v>
      </c>
      <c r="B368" s="180" t="str">
        <f>Travel!AB20</f>
        <v>7060-000000</v>
      </c>
      <c r="C368" s="180">
        <f>Travel!AC20</f>
        <v>952</v>
      </c>
      <c r="D368" s="189" t="str">
        <f>Travel!AD20</f>
        <v>006</v>
      </c>
      <c r="E368" s="189"/>
      <c r="F368" s="180"/>
      <c r="G368" s="180"/>
      <c r="H368" s="180">
        <f>Travel!AG20</f>
        <v>110</v>
      </c>
      <c r="I368" s="180" t="str">
        <f>Travel!AH20</f>
        <v>USD</v>
      </c>
      <c r="J368" s="186">
        <f>Travel!AI20</f>
        <v>0</v>
      </c>
      <c r="K368" s="186">
        <f>Travel!AJ20</f>
        <v>0</v>
      </c>
      <c r="L368" s="186">
        <f>Travel!AK20</f>
        <v>0</v>
      </c>
      <c r="M368" s="186">
        <f>Travel!AL20</f>
        <v>0</v>
      </c>
      <c r="N368" s="186">
        <f>Travel!AM20</f>
        <v>0</v>
      </c>
      <c r="O368" s="186">
        <f>Travel!AN20</f>
        <v>0</v>
      </c>
      <c r="P368" s="186">
        <f>Travel!AO20</f>
        <v>400</v>
      </c>
      <c r="Q368" s="186">
        <f>Travel!AP20</f>
        <v>0</v>
      </c>
      <c r="R368" s="186">
        <f>Travel!AQ20</f>
        <v>0</v>
      </c>
      <c r="S368" s="186">
        <f>Travel!AR20</f>
        <v>0</v>
      </c>
      <c r="T368" s="186">
        <f>Travel!AS20</f>
        <v>0</v>
      </c>
      <c r="U368" s="186">
        <f>Travel!AT20</f>
        <v>0</v>
      </c>
      <c r="V368" s="186">
        <f t="shared" si="1"/>
        <v>400</v>
      </c>
      <c r="W368" s="180"/>
      <c r="X368" s="180"/>
      <c r="Y368" s="180"/>
      <c r="Z368" s="180"/>
    </row>
    <row r="369" ht="12.75" customHeight="1">
      <c r="A369" s="180" t="str">
        <f>Travel!AA21</f>
        <v>Budget</v>
      </c>
      <c r="B369" s="180" t="str">
        <f>Travel!AB21</f>
        <v>7062-000000</v>
      </c>
      <c r="C369" s="180">
        <f>Travel!AC21</f>
        <v>952</v>
      </c>
      <c r="D369" s="189" t="str">
        <f>Travel!AD21</f>
        <v>006</v>
      </c>
      <c r="E369" s="189"/>
      <c r="F369" s="180"/>
      <c r="G369" s="180"/>
      <c r="H369" s="180">
        <f>Travel!AG21</f>
        <v>110</v>
      </c>
      <c r="I369" s="180" t="str">
        <f>Travel!AH21</f>
        <v>USD</v>
      </c>
      <c r="J369" s="186">
        <f>Travel!AI21</f>
        <v>0</v>
      </c>
      <c r="K369" s="186">
        <f>Travel!AJ21</f>
        <v>0</v>
      </c>
      <c r="L369" s="186">
        <f>Travel!AK21</f>
        <v>0</v>
      </c>
      <c r="M369" s="186">
        <f>Travel!AL21</f>
        <v>0</v>
      </c>
      <c r="N369" s="186">
        <f>Travel!AM21</f>
        <v>0</v>
      </c>
      <c r="O369" s="186">
        <f>Travel!AN21</f>
        <v>0</v>
      </c>
      <c r="P369" s="186">
        <f>Travel!AO21</f>
        <v>0</v>
      </c>
      <c r="Q369" s="186">
        <f>Travel!AP21</f>
        <v>0</v>
      </c>
      <c r="R369" s="186">
        <f>Travel!AQ21</f>
        <v>0</v>
      </c>
      <c r="S369" s="186">
        <f>Travel!AR21</f>
        <v>0</v>
      </c>
      <c r="T369" s="186">
        <f>Travel!AS21</f>
        <v>0</v>
      </c>
      <c r="U369" s="186">
        <f>Travel!AT21</f>
        <v>0</v>
      </c>
      <c r="V369" s="186">
        <f t="shared" si="1"/>
        <v>0</v>
      </c>
      <c r="W369" s="180"/>
      <c r="X369" s="180"/>
      <c r="Y369" s="180"/>
      <c r="Z369" s="180"/>
    </row>
    <row r="370" ht="12.75" customHeight="1">
      <c r="A370" s="180" t="str">
        <f>Travel!AA22</f>
        <v>Budget</v>
      </c>
      <c r="B370" s="180" t="str">
        <f>Travel!AB22</f>
        <v>7064-000000</v>
      </c>
      <c r="C370" s="180">
        <f>Travel!AC22</f>
        <v>952</v>
      </c>
      <c r="D370" s="189" t="str">
        <f>Travel!AD22</f>
        <v>006</v>
      </c>
      <c r="E370" s="189"/>
      <c r="F370" s="180"/>
      <c r="G370" s="180"/>
      <c r="H370" s="180">
        <f>Travel!AG22</f>
        <v>110</v>
      </c>
      <c r="I370" s="180" t="str">
        <f>Travel!AH22</f>
        <v>USD</v>
      </c>
      <c r="J370" s="186">
        <f>Travel!AI22</f>
        <v>0</v>
      </c>
      <c r="K370" s="186">
        <f>Travel!AJ22</f>
        <v>0</v>
      </c>
      <c r="L370" s="186">
        <f>Travel!AK22</f>
        <v>0</v>
      </c>
      <c r="M370" s="186">
        <f>Travel!AL22</f>
        <v>0</v>
      </c>
      <c r="N370" s="186">
        <f>Travel!AM22</f>
        <v>0</v>
      </c>
      <c r="O370" s="186">
        <f>Travel!AN22</f>
        <v>0</v>
      </c>
      <c r="P370" s="186">
        <f>Travel!AO22</f>
        <v>0</v>
      </c>
      <c r="Q370" s="186">
        <f>Travel!AP22</f>
        <v>0</v>
      </c>
      <c r="R370" s="186">
        <f>Travel!AQ22</f>
        <v>0</v>
      </c>
      <c r="S370" s="186">
        <f>Travel!AR22</f>
        <v>0</v>
      </c>
      <c r="T370" s="186">
        <f>Travel!AS22</f>
        <v>0</v>
      </c>
      <c r="U370" s="186">
        <f>Travel!AT22</f>
        <v>0</v>
      </c>
      <c r="V370" s="186">
        <f t="shared" si="1"/>
        <v>0</v>
      </c>
      <c r="W370" s="180"/>
      <c r="X370" s="180"/>
      <c r="Y370" s="180"/>
      <c r="Z370" s="180"/>
    </row>
    <row r="371" ht="12.75" customHeight="1">
      <c r="A371" s="180" t="str">
        <f>Travel!AA23</f>
        <v>Budget</v>
      </c>
      <c r="B371" s="180" t="str">
        <f>Travel!AB23</f>
        <v>7066-000000</v>
      </c>
      <c r="C371" s="180">
        <f>Travel!AC23</f>
        <v>952</v>
      </c>
      <c r="D371" s="189" t="str">
        <f>Travel!AD23</f>
        <v>006</v>
      </c>
      <c r="E371" s="189"/>
      <c r="F371" s="180"/>
      <c r="G371" s="180"/>
      <c r="H371" s="180">
        <f>Travel!AG23</f>
        <v>110</v>
      </c>
      <c r="I371" s="180" t="str">
        <f>Travel!AH23</f>
        <v>USD</v>
      </c>
      <c r="J371" s="186">
        <f>Travel!AI23</f>
        <v>0</v>
      </c>
      <c r="K371" s="186">
        <f>Travel!AJ23</f>
        <v>0</v>
      </c>
      <c r="L371" s="186">
        <f>Travel!AK23</f>
        <v>0</v>
      </c>
      <c r="M371" s="186">
        <f>Travel!AL23</f>
        <v>0</v>
      </c>
      <c r="N371" s="186">
        <f>Travel!AM23</f>
        <v>0</v>
      </c>
      <c r="O371" s="186">
        <f>Travel!AN23</f>
        <v>0</v>
      </c>
      <c r="P371" s="186">
        <f>Travel!AO23</f>
        <v>0</v>
      </c>
      <c r="Q371" s="186">
        <f>Travel!AP23</f>
        <v>0</v>
      </c>
      <c r="R371" s="186">
        <f>Travel!AQ23</f>
        <v>0</v>
      </c>
      <c r="S371" s="186">
        <f>Travel!AR23</f>
        <v>0</v>
      </c>
      <c r="T371" s="186">
        <f>Travel!AS23</f>
        <v>0</v>
      </c>
      <c r="U371" s="186">
        <f>Travel!AT23</f>
        <v>0</v>
      </c>
      <c r="V371" s="186">
        <f t="shared" si="1"/>
        <v>0</v>
      </c>
      <c r="W371" s="180"/>
      <c r="X371" s="180"/>
      <c r="Y371" s="180"/>
      <c r="Z371" s="180"/>
    </row>
    <row r="372" ht="12.75" customHeight="1">
      <c r="A372" s="180" t="str">
        <f>Travel!AA24</f>
        <v>Budget</v>
      </c>
      <c r="B372" s="180" t="str">
        <f>Travel!AB24</f>
        <v>7068-000000</v>
      </c>
      <c r="C372" s="180">
        <f>Travel!AC24</f>
        <v>952</v>
      </c>
      <c r="D372" s="189" t="str">
        <f>Travel!AD24</f>
        <v>006</v>
      </c>
      <c r="E372" s="189"/>
      <c r="F372" s="180"/>
      <c r="G372" s="180"/>
      <c r="H372" s="180">
        <f>Travel!AG24</f>
        <v>110</v>
      </c>
      <c r="I372" s="180" t="str">
        <f>Travel!AH24</f>
        <v>USD</v>
      </c>
      <c r="J372" s="186">
        <f>Travel!AI24</f>
        <v>0</v>
      </c>
      <c r="K372" s="186">
        <f>Travel!AJ24</f>
        <v>0</v>
      </c>
      <c r="L372" s="186">
        <f>Travel!AK24</f>
        <v>0</v>
      </c>
      <c r="M372" s="186">
        <f>Travel!AL24</f>
        <v>0</v>
      </c>
      <c r="N372" s="186">
        <f>Travel!AM24</f>
        <v>0</v>
      </c>
      <c r="O372" s="186">
        <f>Travel!AN24</f>
        <v>0</v>
      </c>
      <c r="P372" s="186">
        <f>Travel!AO24</f>
        <v>0</v>
      </c>
      <c r="Q372" s="186">
        <f>Travel!AP24</f>
        <v>0</v>
      </c>
      <c r="R372" s="186">
        <f>Travel!AQ24</f>
        <v>0</v>
      </c>
      <c r="S372" s="186">
        <f>Travel!AR24</f>
        <v>0</v>
      </c>
      <c r="T372" s="186">
        <f>Travel!AS24</f>
        <v>0</v>
      </c>
      <c r="U372" s="186">
        <f>Travel!AT24</f>
        <v>0</v>
      </c>
      <c r="V372" s="186">
        <f t="shared" si="1"/>
        <v>0</v>
      </c>
      <c r="W372" s="180"/>
      <c r="X372" s="180"/>
      <c r="Y372" s="180"/>
      <c r="Z372" s="180"/>
    </row>
    <row r="373" ht="12.75" customHeight="1">
      <c r="A373" s="180" t="str">
        <f>Travel!AA28</f>
        <v>Budget</v>
      </c>
      <c r="B373" s="180" t="str">
        <f>Travel!AB28</f>
        <v>7056-000000</v>
      </c>
      <c r="C373" s="180">
        <f>Travel!AC28</f>
        <v>953</v>
      </c>
      <c r="D373" s="189" t="str">
        <f>Travel!AD28</f>
        <v>006</v>
      </c>
      <c r="E373" s="189"/>
      <c r="F373" s="180"/>
      <c r="G373" s="180"/>
      <c r="H373" s="180">
        <f>Travel!AG28</f>
        <v>110</v>
      </c>
      <c r="I373" s="180" t="str">
        <f>Travel!AH28</f>
        <v>USD</v>
      </c>
      <c r="J373" s="186">
        <f>Travel!AI28</f>
        <v>0</v>
      </c>
      <c r="K373" s="186">
        <f>Travel!AJ28</f>
        <v>0</v>
      </c>
      <c r="L373" s="186">
        <f>Travel!AK28</f>
        <v>0</v>
      </c>
      <c r="M373" s="186">
        <f>Travel!AL28</f>
        <v>0</v>
      </c>
      <c r="N373" s="186">
        <f>Travel!AM28</f>
        <v>0</v>
      </c>
      <c r="O373" s="186">
        <f>Travel!AN28</f>
        <v>0</v>
      </c>
      <c r="P373" s="186">
        <f>Travel!AO28</f>
        <v>0</v>
      </c>
      <c r="Q373" s="186">
        <f>Travel!AP28</f>
        <v>0</v>
      </c>
      <c r="R373" s="186">
        <f>Travel!AQ28</f>
        <v>0</v>
      </c>
      <c r="S373" s="186">
        <f>Travel!AR28</f>
        <v>0</v>
      </c>
      <c r="T373" s="186">
        <f>Travel!AS28</f>
        <v>0</v>
      </c>
      <c r="U373" s="186">
        <f>Travel!AT28</f>
        <v>0</v>
      </c>
      <c r="V373" s="186">
        <f t="shared" si="1"/>
        <v>0</v>
      </c>
      <c r="W373" s="180"/>
      <c r="X373" s="180"/>
      <c r="Y373" s="180"/>
      <c r="Z373" s="180"/>
    </row>
    <row r="374" ht="12.75" customHeight="1">
      <c r="A374" s="180" t="str">
        <f>Travel!AA29</f>
        <v>Budget</v>
      </c>
      <c r="B374" s="180" t="str">
        <f>Travel!AB29</f>
        <v>7060-000000</v>
      </c>
      <c r="C374" s="180">
        <f>Travel!AC29</f>
        <v>953</v>
      </c>
      <c r="D374" s="189" t="str">
        <f>Travel!AD29</f>
        <v>006</v>
      </c>
      <c r="E374" s="189"/>
      <c r="F374" s="180"/>
      <c r="G374" s="180"/>
      <c r="H374" s="180">
        <f>Travel!AG29</f>
        <v>110</v>
      </c>
      <c r="I374" s="180" t="str">
        <f>Travel!AH29</f>
        <v>USD</v>
      </c>
      <c r="J374" s="186">
        <f>Travel!AI29</f>
        <v>0</v>
      </c>
      <c r="K374" s="186">
        <f>Travel!AJ29</f>
        <v>0</v>
      </c>
      <c r="L374" s="186">
        <f>Travel!AK29</f>
        <v>0</v>
      </c>
      <c r="M374" s="186">
        <f>Travel!AL29</f>
        <v>0</v>
      </c>
      <c r="N374" s="186">
        <f>Travel!AM29</f>
        <v>0</v>
      </c>
      <c r="O374" s="186">
        <f>Travel!AN29</f>
        <v>0</v>
      </c>
      <c r="P374" s="186">
        <f>Travel!AO29</f>
        <v>400</v>
      </c>
      <c r="Q374" s="186">
        <f>Travel!AP29</f>
        <v>0</v>
      </c>
      <c r="R374" s="186">
        <f>Travel!AQ29</f>
        <v>0</v>
      </c>
      <c r="S374" s="186">
        <f>Travel!AR29</f>
        <v>0</v>
      </c>
      <c r="T374" s="186">
        <f>Travel!AS29</f>
        <v>0</v>
      </c>
      <c r="U374" s="186">
        <f>Travel!AT29</f>
        <v>0</v>
      </c>
      <c r="V374" s="186">
        <f t="shared" si="1"/>
        <v>400</v>
      </c>
      <c r="W374" s="180"/>
      <c r="X374" s="180"/>
      <c r="Y374" s="180"/>
      <c r="Z374" s="180"/>
    </row>
    <row r="375" ht="12.75" customHeight="1">
      <c r="A375" s="180" t="str">
        <f>Travel!AA30</f>
        <v>Budget</v>
      </c>
      <c r="B375" s="180" t="str">
        <f>Travel!AB30</f>
        <v>7062-000000</v>
      </c>
      <c r="C375" s="180">
        <f>Travel!AC30</f>
        <v>953</v>
      </c>
      <c r="D375" s="189" t="str">
        <f>Travel!AD30</f>
        <v>006</v>
      </c>
      <c r="E375" s="189"/>
      <c r="F375" s="180"/>
      <c r="G375" s="180"/>
      <c r="H375" s="180">
        <f>Travel!AG30</f>
        <v>110</v>
      </c>
      <c r="I375" s="180" t="str">
        <f>Travel!AH30</f>
        <v>USD</v>
      </c>
      <c r="J375" s="186">
        <f>Travel!AI30</f>
        <v>0</v>
      </c>
      <c r="K375" s="186">
        <f>Travel!AJ30</f>
        <v>0</v>
      </c>
      <c r="L375" s="186">
        <f>Travel!AK30</f>
        <v>0</v>
      </c>
      <c r="M375" s="186">
        <f>Travel!AL30</f>
        <v>0</v>
      </c>
      <c r="N375" s="186">
        <f>Travel!AM30</f>
        <v>0</v>
      </c>
      <c r="O375" s="186">
        <f>Travel!AN30</f>
        <v>0</v>
      </c>
      <c r="P375" s="186">
        <f>Travel!AO30</f>
        <v>0</v>
      </c>
      <c r="Q375" s="186">
        <f>Travel!AP30</f>
        <v>0</v>
      </c>
      <c r="R375" s="186">
        <f>Travel!AQ30</f>
        <v>0</v>
      </c>
      <c r="S375" s="186">
        <f>Travel!AR30</f>
        <v>0</v>
      </c>
      <c r="T375" s="186">
        <f>Travel!AS30</f>
        <v>0</v>
      </c>
      <c r="U375" s="186">
        <f>Travel!AT30</f>
        <v>0</v>
      </c>
      <c r="V375" s="186">
        <f t="shared" si="1"/>
        <v>0</v>
      </c>
      <c r="W375" s="180"/>
      <c r="X375" s="180"/>
      <c r="Y375" s="180"/>
      <c r="Z375" s="180"/>
    </row>
    <row r="376" ht="12.75" customHeight="1">
      <c r="A376" s="180" t="str">
        <f>Travel!AA31</f>
        <v>Budget</v>
      </c>
      <c r="B376" s="180" t="str">
        <f>Travel!AB31</f>
        <v>7064-000000</v>
      </c>
      <c r="C376" s="180">
        <f>Travel!AC31</f>
        <v>953</v>
      </c>
      <c r="D376" s="189" t="str">
        <f>Travel!AD31</f>
        <v>006</v>
      </c>
      <c r="E376" s="189"/>
      <c r="F376" s="180"/>
      <c r="G376" s="180"/>
      <c r="H376" s="180">
        <f>Travel!AG31</f>
        <v>110</v>
      </c>
      <c r="I376" s="180" t="str">
        <f>Travel!AH31</f>
        <v>USD</v>
      </c>
      <c r="J376" s="186">
        <f>Travel!AI31</f>
        <v>0</v>
      </c>
      <c r="K376" s="186">
        <f>Travel!AJ31</f>
        <v>0</v>
      </c>
      <c r="L376" s="186">
        <f>Travel!AK31</f>
        <v>0</v>
      </c>
      <c r="M376" s="186">
        <f>Travel!AL31</f>
        <v>0</v>
      </c>
      <c r="N376" s="186">
        <f>Travel!AM31</f>
        <v>0</v>
      </c>
      <c r="O376" s="186">
        <f>Travel!AN31</f>
        <v>0</v>
      </c>
      <c r="P376" s="186">
        <f>Travel!AO31</f>
        <v>0</v>
      </c>
      <c r="Q376" s="186">
        <f>Travel!AP31</f>
        <v>0</v>
      </c>
      <c r="R376" s="186">
        <f>Travel!AQ31</f>
        <v>0</v>
      </c>
      <c r="S376" s="186">
        <f>Travel!AR31</f>
        <v>0</v>
      </c>
      <c r="T376" s="186">
        <f>Travel!AS31</f>
        <v>0</v>
      </c>
      <c r="U376" s="186">
        <f>Travel!AT31</f>
        <v>0</v>
      </c>
      <c r="V376" s="186">
        <f t="shared" si="1"/>
        <v>0</v>
      </c>
      <c r="W376" s="180"/>
      <c r="X376" s="180"/>
      <c r="Y376" s="180"/>
      <c r="Z376" s="180"/>
    </row>
    <row r="377" ht="12.75" customHeight="1">
      <c r="A377" s="180" t="str">
        <f>Travel!AA32</f>
        <v>Budget</v>
      </c>
      <c r="B377" s="180" t="str">
        <f>Travel!AB32</f>
        <v>7066-000000</v>
      </c>
      <c r="C377" s="180">
        <f>Travel!AC32</f>
        <v>953</v>
      </c>
      <c r="D377" s="189" t="str">
        <f>Travel!AD32</f>
        <v>006</v>
      </c>
      <c r="E377" s="189"/>
      <c r="F377" s="180"/>
      <c r="G377" s="180"/>
      <c r="H377" s="180">
        <f>Travel!AG32</f>
        <v>110</v>
      </c>
      <c r="I377" s="180" t="str">
        <f>Travel!AH32</f>
        <v>USD</v>
      </c>
      <c r="J377" s="186">
        <f>Travel!AI32</f>
        <v>0</v>
      </c>
      <c r="K377" s="186">
        <f>Travel!AJ32</f>
        <v>0</v>
      </c>
      <c r="L377" s="186">
        <f>Travel!AK32</f>
        <v>0</v>
      </c>
      <c r="M377" s="186">
        <f>Travel!AL32</f>
        <v>0</v>
      </c>
      <c r="N377" s="186">
        <f>Travel!AM32</f>
        <v>0</v>
      </c>
      <c r="O377" s="186">
        <f>Travel!AN32</f>
        <v>0</v>
      </c>
      <c r="P377" s="186">
        <f>Travel!AO32</f>
        <v>0</v>
      </c>
      <c r="Q377" s="186">
        <f>Travel!AP32</f>
        <v>0</v>
      </c>
      <c r="R377" s="186">
        <f>Travel!AQ32</f>
        <v>0</v>
      </c>
      <c r="S377" s="186">
        <f>Travel!AR32</f>
        <v>0</v>
      </c>
      <c r="T377" s="186">
        <f>Travel!AS32</f>
        <v>0</v>
      </c>
      <c r="U377" s="186">
        <f>Travel!AT32</f>
        <v>0</v>
      </c>
      <c r="V377" s="186">
        <f t="shared" si="1"/>
        <v>0</v>
      </c>
      <c r="W377" s="180"/>
      <c r="X377" s="180"/>
      <c r="Y377" s="180"/>
      <c r="Z377" s="180"/>
    </row>
    <row r="378" ht="12.75" customHeight="1">
      <c r="A378" s="180" t="str">
        <f>Travel!AA33</f>
        <v>Budget</v>
      </c>
      <c r="B378" s="180" t="str">
        <f>Travel!AB33</f>
        <v>7068-000000</v>
      </c>
      <c r="C378" s="180">
        <f>Travel!AC33</f>
        <v>953</v>
      </c>
      <c r="D378" s="189" t="str">
        <f>Travel!AD33</f>
        <v>006</v>
      </c>
      <c r="E378" s="189"/>
      <c r="F378" s="180"/>
      <c r="G378" s="180"/>
      <c r="H378" s="180">
        <f>Travel!AG33</f>
        <v>110</v>
      </c>
      <c r="I378" s="180" t="str">
        <f>Travel!AH33</f>
        <v>USD</v>
      </c>
      <c r="J378" s="186">
        <f>Travel!AI33</f>
        <v>0</v>
      </c>
      <c r="K378" s="186">
        <f>Travel!AJ33</f>
        <v>0</v>
      </c>
      <c r="L378" s="186">
        <f>Travel!AK33</f>
        <v>0</v>
      </c>
      <c r="M378" s="186">
        <f>Travel!AL33</f>
        <v>0</v>
      </c>
      <c r="N378" s="186">
        <f>Travel!AM33</f>
        <v>0</v>
      </c>
      <c r="O378" s="186">
        <f>Travel!AN33</f>
        <v>0</v>
      </c>
      <c r="P378" s="186">
        <f>Travel!AO33</f>
        <v>0</v>
      </c>
      <c r="Q378" s="186">
        <f>Travel!AP33</f>
        <v>0</v>
      </c>
      <c r="R378" s="186">
        <f>Travel!AQ33</f>
        <v>0</v>
      </c>
      <c r="S378" s="186">
        <f>Travel!AR33</f>
        <v>0</v>
      </c>
      <c r="T378" s="186">
        <f>Travel!AS33</f>
        <v>0</v>
      </c>
      <c r="U378" s="186">
        <f>Travel!AT33</f>
        <v>0</v>
      </c>
      <c r="V378" s="186">
        <f t="shared" si="1"/>
        <v>0</v>
      </c>
      <c r="W378" s="180"/>
      <c r="X378" s="180"/>
      <c r="Y378" s="180"/>
      <c r="Z378" s="180"/>
    </row>
    <row r="379" ht="12.75" customHeight="1">
      <c r="A379" s="180" t="str">
        <f>Travel!AA37</f>
        <v>Budget</v>
      </c>
      <c r="B379" s="180" t="str">
        <f>Travel!AB37</f>
        <v>7060-000000</v>
      </c>
      <c r="C379" s="180">
        <f>Travel!AC37</f>
        <v>954</v>
      </c>
      <c r="D379" s="189" t="str">
        <f>Travel!AD37</f>
        <v>006</v>
      </c>
      <c r="E379" s="189"/>
      <c r="F379" s="180"/>
      <c r="G379" s="180"/>
      <c r="H379" s="180">
        <f>Travel!AG37</f>
        <v>110</v>
      </c>
      <c r="I379" s="180" t="str">
        <f>Travel!AH37</f>
        <v>USD</v>
      </c>
      <c r="J379" s="186">
        <f>Travel!AI37</f>
        <v>0</v>
      </c>
      <c r="K379" s="186">
        <f>Travel!AJ37</f>
        <v>0</v>
      </c>
      <c r="L379" s="186">
        <f>Travel!AK37</f>
        <v>0</v>
      </c>
      <c r="M379" s="186">
        <f>Travel!AL37</f>
        <v>0</v>
      </c>
      <c r="N379" s="186">
        <f>Travel!AM37</f>
        <v>0</v>
      </c>
      <c r="O379" s="186">
        <f>Travel!AN37</f>
        <v>0</v>
      </c>
      <c r="P379" s="186">
        <f>Travel!AO37</f>
        <v>0</v>
      </c>
      <c r="Q379" s="186">
        <f>Travel!AP37</f>
        <v>0</v>
      </c>
      <c r="R379" s="186">
        <f>Travel!AQ37</f>
        <v>0</v>
      </c>
      <c r="S379" s="186">
        <f>Travel!AR37</f>
        <v>0</v>
      </c>
      <c r="T379" s="186">
        <f>Travel!AS37</f>
        <v>0</v>
      </c>
      <c r="U379" s="186">
        <f>Travel!AT37</f>
        <v>0</v>
      </c>
      <c r="V379" s="186">
        <f t="shared" si="1"/>
        <v>0</v>
      </c>
      <c r="W379" s="180"/>
      <c r="X379" s="180"/>
      <c r="Y379" s="180"/>
      <c r="Z379" s="180"/>
    </row>
    <row r="380" ht="12.75" customHeight="1">
      <c r="A380" s="180" t="str">
        <f>Travel!AA38</f>
        <v>Budget</v>
      </c>
      <c r="B380" s="180" t="str">
        <f>Travel!AB38</f>
        <v>7062-000000</v>
      </c>
      <c r="C380" s="180">
        <f>Travel!AC38</f>
        <v>954</v>
      </c>
      <c r="D380" s="189" t="str">
        <f>Travel!AD38</f>
        <v>006</v>
      </c>
      <c r="E380" s="189"/>
      <c r="F380" s="180"/>
      <c r="G380" s="180"/>
      <c r="H380" s="180">
        <f>Travel!AG38</f>
        <v>110</v>
      </c>
      <c r="I380" s="180" t="str">
        <f>Travel!AH38</f>
        <v>USD</v>
      </c>
      <c r="J380" s="186">
        <f>Travel!AI38</f>
        <v>0</v>
      </c>
      <c r="K380" s="186">
        <f>Travel!AJ38</f>
        <v>0</v>
      </c>
      <c r="L380" s="186">
        <f>Travel!AK38</f>
        <v>0</v>
      </c>
      <c r="M380" s="186">
        <f>Travel!AL38</f>
        <v>0</v>
      </c>
      <c r="N380" s="186">
        <f>Travel!AM38</f>
        <v>0</v>
      </c>
      <c r="O380" s="186">
        <f>Travel!AN38</f>
        <v>0</v>
      </c>
      <c r="P380" s="186">
        <f>Travel!AO38</f>
        <v>0</v>
      </c>
      <c r="Q380" s="186">
        <f>Travel!AP38</f>
        <v>0</v>
      </c>
      <c r="R380" s="186">
        <f>Travel!AQ38</f>
        <v>0</v>
      </c>
      <c r="S380" s="186">
        <f>Travel!AR38</f>
        <v>0</v>
      </c>
      <c r="T380" s="186">
        <f>Travel!AS38</f>
        <v>0</v>
      </c>
      <c r="U380" s="186">
        <f>Travel!AT38</f>
        <v>0</v>
      </c>
      <c r="V380" s="186">
        <f t="shared" si="1"/>
        <v>0</v>
      </c>
      <c r="W380" s="180"/>
      <c r="X380" s="180"/>
      <c r="Y380" s="180"/>
      <c r="Z380" s="180"/>
    </row>
    <row r="381" ht="12.75" customHeight="1">
      <c r="A381" s="180" t="str">
        <f>Travel!AA39</f>
        <v>Budget</v>
      </c>
      <c r="B381" s="180" t="str">
        <f>Travel!AB39</f>
        <v>7064-000000</v>
      </c>
      <c r="C381" s="180">
        <f>Travel!AC39</f>
        <v>954</v>
      </c>
      <c r="D381" s="189" t="str">
        <f>Travel!AD39</f>
        <v>006</v>
      </c>
      <c r="E381" s="189"/>
      <c r="F381" s="180"/>
      <c r="G381" s="180"/>
      <c r="H381" s="180">
        <f>Travel!AG39</f>
        <v>110</v>
      </c>
      <c r="I381" s="180" t="str">
        <f>Travel!AH39</f>
        <v>USD</v>
      </c>
      <c r="J381" s="186">
        <f>Travel!AI39</f>
        <v>0</v>
      </c>
      <c r="K381" s="186">
        <f>Travel!AJ39</f>
        <v>0</v>
      </c>
      <c r="L381" s="186">
        <f>Travel!AK39</f>
        <v>0</v>
      </c>
      <c r="M381" s="186">
        <f>Travel!AL39</f>
        <v>0</v>
      </c>
      <c r="N381" s="186">
        <f>Travel!AM39</f>
        <v>0</v>
      </c>
      <c r="O381" s="186">
        <f>Travel!AN39</f>
        <v>0</v>
      </c>
      <c r="P381" s="186">
        <f>Travel!AO39</f>
        <v>0</v>
      </c>
      <c r="Q381" s="186">
        <f>Travel!AP39</f>
        <v>0</v>
      </c>
      <c r="R381" s="186">
        <f>Travel!AQ39</f>
        <v>0</v>
      </c>
      <c r="S381" s="186">
        <f>Travel!AR39</f>
        <v>0</v>
      </c>
      <c r="T381" s="186">
        <f>Travel!AS39</f>
        <v>0</v>
      </c>
      <c r="U381" s="186">
        <f>Travel!AT39</f>
        <v>0</v>
      </c>
      <c r="V381" s="186">
        <f t="shared" si="1"/>
        <v>0</v>
      </c>
      <c r="W381" s="180"/>
      <c r="X381" s="180"/>
      <c r="Y381" s="180"/>
      <c r="Z381" s="180"/>
    </row>
    <row r="382" ht="12.75" customHeight="1">
      <c r="A382" s="180" t="str">
        <f>Travel!AA40</f>
        <v>Budget</v>
      </c>
      <c r="B382" s="180" t="str">
        <f>Travel!AB40</f>
        <v>7066-000000</v>
      </c>
      <c r="C382" s="180">
        <f>Travel!AC40</f>
        <v>954</v>
      </c>
      <c r="D382" s="189" t="str">
        <f>Travel!AD40</f>
        <v>006</v>
      </c>
      <c r="E382" s="189"/>
      <c r="F382" s="180"/>
      <c r="G382" s="180"/>
      <c r="H382" s="180">
        <f>Travel!AG40</f>
        <v>110</v>
      </c>
      <c r="I382" s="180" t="str">
        <f>Travel!AH40</f>
        <v>USD</v>
      </c>
      <c r="J382" s="186">
        <f>Travel!AI40</f>
        <v>0</v>
      </c>
      <c r="K382" s="186">
        <f>Travel!AJ40</f>
        <v>0</v>
      </c>
      <c r="L382" s="186">
        <f>Travel!AK40</f>
        <v>0</v>
      </c>
      <c r="M382" s="186">
        <f>Travel!AL40</f>
        <v>0</v>
      </c>
      <c r="N382" s="186">
        <f>Travel!AM40</f>
        <v>0</v>
      </c>
      <c r="O382" s="186">
        <f>Travel!AN40</f>
        <v>0</v>
      </c>
      <c r="P382" s="186">
        <f>Travel!AO40</f>
        <v>0</v>
      </c>
      <c r="Q382" s="186">
        <f>Travel!AP40</f>
        <v>0</v>
      </c>
      <c r="R382" s="186">
        <f>Travel!AQ40</f>
        <v>0</v>
      </c>
      <c r="S382" s="186">
        <f>Travel!AR40</f>
        <v>0</v>
      </c>
      <c r="T382" s="186">
        <f>Travel!AS40</f>
        <v>0</v>
      </c>
      <c r="U382" s="186">
        <f>Travel!AT40</f>
        <v>0</v>
      </c>
      <c r="V382" s="186">
        <f t="shared" si="1"/>
        <v>0</v>
      </c>
      <c r="W382" s="180"/>
      <c r="X382" s="180"/>
      <c r="Y382" s="180"/>
      <c r="Z382" s="180"/>
    </row>
    <row r="383" ht="12.75" customHeight="1">
      <c r="A383" s="180" t="str">
        <f>Travel!AA41</f>
        <v>Budget</v>
      </c>
      <c r="B383" s="180" t="str">
        <f>Travel!AB41</f>
        <v>7068-000000</v>
      </c>
      <c r="C383" s="180">
        <f>Travel!AC41</f>
        <v>954</v>
      </c>
      <c r="D383" s="189" t="str">
        <f>Travel!AD41</f>
        <v>006</v>
      </c>
      <c r="E383" s="189"/>
      <c r="F383" s="180"/>
      <c r="G383" s="180"/>
      <c r="H383" s="180">
        <f>Travel!AG41</f>
        <v>110</v>
      </c>
      <c r="I383" s="180" t="str">
        <f>Travel!AH41</f>
        <v>USD</v>
      </c>
      <c r="J383" s="186">
        <f>Travel!AI41</f>
        <v>0</v>
      </c>
      <c r="K383" s="186">
        <f>Travel!AJ41</f>
        <v>0</v>
      </c>
      <c r="L383" s="186">
        <f>Travel!AK41</f>
        <v>0</v>
      </c>
      <c r="M383" s="186">
        <f>Travel!AL41</f>
        <v>0</v>
      </c>
      <c r="N383" s="186">
        <f>Travel!AM41</f>
        <v>0</v>
      </c>
      <c r="O383" s="186">
        <f>Travel!AN41</f>
        <v>0</v>
      </c>
      <c r="P383" s="186">
        <f>Travel!AO41</f>
        <v>0</v>
      </c>
      <c r="Q383" s="186">
        <f>Travel!AP41</f>
        <v>0</v>
      </c>
      <c r="R383" s="186">
        <f>Travel!AQ41</f>
        <v>0</v>
      </c>
      <c r="S383" s="186">
        <f>Travel!AR41</f>
        <v>0</v>
      </c>
      <c r="T383" s="186">
        <f>Travel!AS41</f>
        <v>0</v>
      </c>
      <c r="U383" s="186">
        <f>Travel!AT41</f>
        <v>0</v>
      </c>
      <c r="V383" s="186">
        <f t="shared" si="1"/>
        <v>0</v>
      </c>
      <c r="W383" s="180"/>
      <c r="X383" s="180"/>
      <c r="Y383" s="180"/>
      <c r="Z383" s="180"/>
    </row>
    <row r="384" ht="12.75" customHeight="1">
      <c r="A384" s="180" t="str">
        <f>Travel!AA45</f>
        <v>Budget</v>
      </c>
      <c r="B384" s="180" t="str">
        <f>Travel!AB45</f>
        <v>7060-000000</v>
      </c>
      <c r="C384" s="180">
        <f>Travel!AC45</f>
        <v>955</v>
      </c>
      <c r="D384" s="189" t="str">
        <f>Travel!AD45</f>
        <v>006</v>
      </c>
      <c r="E384" s="189"/>
      <c r="F384" s="180"/>
      <c r="G384" s="180"/>
      <c r="H384" s="180">
        <f>Travel!AG45</f>
        <v>110</v>
      </c>
      <c r="I384" s="180" t="str">
        <f>Travel!AH45</f>
        <v>USD</v>
      </c>
      <c r="J384" s="186">
        <f>Travel!AI45</f>
        <v>0</v>
      </c>
      <c r="K384" s="186">
        <f>Travel!AJ45</f>
        <v>0</v>
      </c>
      <c r="L384" s="186">
        <f>Travel!AK45</f>
        <v>0</v>
      </c>
      <c r="M384" s="186">
        <f>Travel!AL45</f>
        <v>0</v>
      </c>
      <c r="N384" s="186">
        <f>Travel!AM45</f>
        <v>0</v>
      </c>
      <c r="O384" s="186">
        <f>Travel!AN45</f>
        <v>0</v>
      </c>
      <c r="P384" s="186">
        <f>Travel!AO45</f>
        <v>0</v>
      </c>
      <c r="Q384" s="186">
        <f>Travel!AP45</f>
        <v>0</v>
      </c>
      <c r="R384" s="186">
        <f>Travel!AQ45</f>
        <v>0</v>
      </c>
      <c r="S384" s="186">
        <f>Travel!AR45</f>
        <v>0</v>
      </c>
      <c r="T384" s="186">
        <f>Travel!AS45</f>
        <v>0</v>
      </c>
      <c r="U384" s="186">
        <f>Travel!AT45</f>
        <v>0</v>
      </c>
      <c r="V384" s="186">
        <f t="shared" si="1"/>
        <v>0</v>
      </c>
      <c r="W384" s="180"/>
      <c r="X384" s="180"/>
      <c r="Y384" s="180"/>
      <c r="Z384" s="180"/>
    </row>
    <row r="385" ht="12.75" customHeight="1">
      <c r="A385" s="180" t="str">
        <f>Travel!AA46</f>
        <v>Budget</v>
      </c>
      <c r="B385" s="180" t="str">
        <f>Travel!AB46</f>
        <v>7062-000000</v>
      </c>
      <c r="C385" s="180">
        <f>Travel!AC46</f>
        <v>955</v>
      </c>
      <c r="D385" s="189" t="str">
        <f>Travel!AD46</f>
        <v>006</v>
      </c>
      <c r="E385" s="189"/>
      <c r="F385" s="180"/>
      <c r="G385" s="180"/>
      <c r="H385" s="180">
        <f>Travel!AG46</f>
        <v>110</v>
      </c>
      <c r="I385" s="180" t="str">
        <f>Travel!AH46</f>
        <v>USD</v>
      </c>
      <c r="J385" s="186">
        <f>Travel!AI46</f>
        <v>0</v>
      </c>
      <c r="K385" s="186">
        <f>Travel!AJ46</f>
        <v>0</v>
      </c>
      <c r="L385" s="186">
        <f>Travel!AK46</f>
        <v>0</v>
      </c>
      <c r="M385" s="186">
        <f>Travel!AL46</f>
        <v>0</v>
      </c>
      <c r="N385" s="186">
        <f>Travel!AM46</f>
        <v>0</v>
      </c>
      <c r="O385" s="186">
        <f>Travel!AN46</f>
        <v>0</v>
      </c>
      <c r="P385" s="186">
        <f>Travel!AO46</f>
        <v>0</v>
      </c>
      <c r="Q385" s="186">
        <f>Travel!AP46</f>
        <v>0</v>
      </c>
      <c r="R385" s="186">
        <f>Travel!AQ46</f>
        <v>0</v>
      </c>
      <c r="S385" s="186">
        <f>Travel!AR46</f>
        <v>0</v>
      </c>
      <c r="T385" s="186">
        <f>Travel!AS46</f>
        <v>0</v>
      </c>
      <c r="U385" s="186">
        <f>Travel!AT46</f>
        <v>0</v>
      </c>
      <c r="V385" s="186">
        <f t="shared" si="1"/>
        <v>0</v>
      </c>
      <c r="W385" s="180"/>
      <c r="X385" s="180"/>
      <c r="Y385" s="180"/>
      <c r="Z385" s="180"/>
    </row>
    <row r="386" ht="12.75" customHeight="1">
      <c r="A386" s="180" t="str">
        <f>Travel!AA47</f>
        <v>Budget</v>
      </c>
      <c r="B386" s="180" t="str">
        <f>Travel!AB47</f>
        <v>7064-000000</v>
      </c>
      <c r="C386" s="180">
        <f>Travel!AC47</f>
        <v>955</v>
      </c>
      <c r="D386" s="189" t="str">
        <f>Travel!AD47</f>
        <v>006</v>
      </c>
      <c r="E386" s="189"/>
      <c r="F386" s="180"/>
      <c r="G386" s="180"/>
      <c r="H386" s="180">
        <f>Travel!AG47</f>
        <v>110</v>
      </c>
      <c r="I386" s="180" t="str">
        <f>Travel!AH47</f>
        <v>USD</v>
      </c>
      <c r="J386" s="186">
        <f>Travel!AI47</f>
        <v>0</v>
      </c>
      <c r="K386" s="186">
        <f>Travel!AJ47</f>
        <v>0</v>
      </c>
      <c r="L386" s="186">
        <f>Travel!AK47</f>
        <v>0</v>
      </c>
      <c r="M386" s="186">
        <f>Travel!AL47</f>
        <v>0</v>
      </c>
      <c r="N386" s="186">
        <f>Travel!AM47</f>
        <v>0</v>
      </c>
      <c r="O386" s="186">
        <f>Travel!AN47</f>
        <v>0</v>
      </c>
      <c r="P386" s="186">
        <f>Travel!AO47</f>
        <v>0</v>
      </c>
      <c r="Q386" s="186">
        <f>Travel!AP47</f>
        <v>0</v>
      </c>
      <c r="R386" s="186">
        <f>Travel!AQ47</f>
        <v>0</v>
      </c>
      <c r="S386" s="186">
        <f>Travel!AR47</f>
        <v>0</v>
      </c>
      <c r="T386" s="186">
        <f>Travel!AS47</f>
        <v>0</v>
      </c>
      <c r="U386" s="186">
        <f>Travel!AT47</f>
        <v>0</v>
      </c>
      <c r="V386" s="186">
        <f t="shared" si="1"/>
        <v>0</v>
      </c>
      <c r="W386" s="180"/>
      <c r="X386" s="180"/>
      <c r="Y386" s="180"/>
      <c r="Z386" s="180"/>
    </row>
    <row r="387" ht="12.75" customHeight="1">
      <c r="A387" s="180" t="str">
        <f>Travel!AA48</f>
        <v>Budget</v>
      </c>
      <c r="B387" s="180" t="str">
        <f>Travel!AB48</f>
        <v>7066-000000</v>
      </c>
      <c r="C387" s="180">
        <f>Travel!AC48</f>
        <v>955</v>
      </c>
      <c r="D387" s="189" t="str">
        <f>Travel!AD48</f>
        <v>006</v>
      </c>
      <c r="E387" s="189"/>
      <c r="F387" s="180"/>
      <c r="G387" s="180"/>
      <c r="H387" s="180">
        <f>Travel!AG48</f>
        <v>110</v>
      </c>
      <c r="I387" s="180" t="str">
        <f>Travel!AH48</f>
        <v>USD</v>
      </c>
      <c r="J387" s="186">
        <f>Travel!AI48</f>
        <v>0</v>
      </c>
      <c r="K387" s="186">
        <f>Travel!AJ48</f>
        <v>0</v>
      </c>
      <c r="L387" s="186">
        <f>Travel!AK48</f>
        <v>0</v>
      </c>
      <c r="M387" s="186">
        <f>Travel!AL48</f>
        <v>0</v>
      </c>
      <c r="N387" s="186">
        <f>Travel!AM48</f>
        <v>0</v>
      </c>
      <c r="O387" s="186">
        <f>Travel!AN48</f>
        <v>0</v>
      </c>
      <c r="P387" s="186">
        <f>Travel!AO48</f>
        <v>0</v>
      </c>
      <c r="Q387" s="186">
        <f>Travel!AP48</f>
        <v>0</v>
      </c>
      <c r="R387" s="186">
        <f>Travel!AQ48</f>
        <v>0</v>
      </c>
      <c r="S387" s="186">
        <f>Travel!AR48</f>
        <v>0</v>
      </c>
      <c r="T387" s="186">
        <f>Travel!AS48</f>
        <v>0</v>
      </c>
      <c r="U387" s="186">
        <f>Travel!AT48</f>
        <v>0</v>
      </c>
      <c r="V387" s="186">
        <f t="shared" si="1"/>
        <v>0</v>
      </c>
      <c r="W387" s="180"/>
      <c r="X387" s="180"/>
      <c r="Y387" s="180"/>
      <c r="Z387" s="180"/>
    </row>
    <row r="388" ht="12.75" customHeight="1">
      <c r="A388" s="180" t="str">
        <f>Travel!AA49</f>
        <v>Budget</v>
      </c>
      <c r="B388" s="180" t="str">
        <f>Travel!AB49</f>
        <v>7068-000000</v>
      </c>
      <c r="C388" s="180">
        <f>Travel!AC49</f>
        <v>955</v>
      </c>
      <c r="D388" s="189" t="str">
        <f>Travel!AD49</f>
        <v>006</v>
      </c>
      <c r="E388" s="189"/>
      <c r="F388" s="180"/>
      <c r="G388" s="180"/>
      <c r="H388" s="180">
        <f>Travel!AG49</f>
        <v>110</v>
      </c>
      <c r="I388" s="180" t="str">
        <f>Travel!AH49</f>
        <v>USD</v>
      </c>
      <c r="J388" s="186">
        <f>Travel!AI49</f>
        <v>0</v>
      </c>
      <c r="K388" s="186">
        <f>Travel!AJ49</f>
        <v>0</v>
      </c>
      <c r="L388" s="186">
        <f>Travel!AK49</f>
        <v>0</v>
      </c>
      <c r="M388" s="186">
        <f>Travel!AL49</f>
        <v>0</v>
      </c>
      <c r="N388" s="186">
        <f>Travel!AM49</f>
        <v>0</v>
      </c>
      <c r="O388" s="186">
        <f>Travel!AN49</f>
        <v>0</v>
      </c>
      <c r="P388" s="186">
        <f>Travel!AO49</f>
        <v>0</v>
      </c>
      <c r="Q388" s="186">
        <f>Travel!AP49</f>
        <v>0</v>
      </c>
      <c r="R388" s="186">
        <f>Travel!AQ49</f>
        <v>0</v>
      </c>
      <c r="S388" s="186">
        <f>Travel!AR49</f>
        <v>0</v>
      </c>
      <c r="T388" s="186">
        <f>Travel!AS49</f>
        <v>0</v>
      </c>
      <c r="U388" s="186">
        <f>Travel!AT49</f>
        <v>0</v>
      </c>
      <c r="V388" s="186">
        <f t="shared" si="1"/>
        <v>0</v>
      </c>
      <c r="W388" s="180"/>
      <c r="X388" s="180"/>
      <c r="Y388" s="180"/>
      <c r="Z388" s="180"/>
    </row>
    <row r="389" ht="12.75" customHeight="1">
      <c r="A389" s="180" t="str">
        <f>Travel!AA53</f>
        <v>Budget</v>
      </c>
      <c r="B389" s="180" t="str">
        <f>Travel!AB53</f>
        <v>7060-000000</v>
      </c>
      <c r="C389" s="180">
        <f>Travel!AC53</f>
        <v>956</v>
      </c>
      <c r="D389" s="189" t="str">
        <f>Travel!AD53</f>
        <v>006</v>
      </c>
      <c r="E389" s="189"/>
      <c r="F389" s="180"/>
      <c r="G389" s="180"/>
      <c r="H389" s="180">
        <f>Travel!AG53</f>
        <v>110</v>
      </c>
      <c r="I389" s="180" t="str">
        <f>Travel!AH53</f>
        <v>USD</v>
      </c>
      <c r="J389" s="186">
        <f>Travel!AI53</f>
        <v>0</v>
      </c>
      <c r="K389" s="186">
        <f>Travel!AJ53</f>
        <v>0</v>
      </c>
      <c r="L389" s="186">
        <f>Travel!AK53</f>
        <v>0</v>
      </c>
      <c r="M389" s="186">
        <f>Travel!AL53</f>
        <v>0</v>
      </c>
      <c r="N389" s="186">
        <f>Travel!AM53</f>
        <v>0</v>
      </c>
      <c r="O389" s="186">
        <f>Travel!AN53</f>
        <v>0</v>
      </c>
      <c r="P389" s="186">
        <f>Travel!AO53</f>
        <v>0</v>
      </c>
      <c r="Q389" s="186">
        <f>Travel!AP53</f>
        <v>0</v>
      </c>
      <c r="R389" s="186">
        <f>Travel!AQ53</f>
        <v>0</v>
      </c>
      <c r="S389" s="186">
        <f>Travel!AR53</f>
        <v>0</v>
      </c>
      <c r="T389" s="186">
        <f>Travel!AS53</f>
        <v>0</v>
      </c>
      <c r="U389" s="186">
        <f>Travel!AT53</f>
        <v>0</v>
      </c>
      <c r="V389" s="186">
        <f t="shared" si="1"/>
        <v>0</v>
      </c>
      <c r="W389" s="180"/>
      <c r="X389" s="180"/>
      <c r="Y389" s="180"/>
      <c r="Z389" s="180"/>
    </row>
    <row r="390" ht="12.75" customHeight="1">
      <c r="A390" s="180" t="str">
        <f>Travel!AA54</f>
        <v>Budget</v>
      </c>
      <c r="B390" s="180" t="str">
        <f>Travel!AB54</f>
        <v>7062-000000</v>
      </c>
      <c r="C390" s="180">
        <f>Travel!AC54</f>
        <v>956</v>
      </c>
      <c r="D390" s="189" t="str">
        <f>Travel!AD54</f>
        <v>006</v>
      </c>
      <c r="E390" s="189"/>
      <c r="F390" s="180"/>
      <c r="G390" s="180"/>
      <c r="H390" s="180">
        <f>Travel!AG54</f>
        <v>110</v>
      </c>
      <c r="I390" s="180" t="str">
        <f>Travel!AH54</f>
        <v>USD</v>
      </c>
      <c r="J390" s="186">
        <f>Travel!AI54</f>
        <v>0</v>
      </c>
      <c r="K390" s="186">
        <f>Travel!AJ54</f>
        <v>0</v>
      </c>
      <c r="L390" s="186">
        <f>Travel!AK54</f>
        <v>0</v>
      </c>
      <c r="M390" s="186">
        <f>Travel!AL54</f>
        <v>0</v>
      </c>
      <c r="N390" s="186">
        <f>Travel!AM54</f>
        <v>0</v>
      </c>
      <c r="O390" s="186">
        <f>Travel!AN54</f>
        <v>0</v>
      </c>
      <c r="P390" s="186">
        <f>Travel!AO54</f>
        <v>0</v>
      </c>
      <c r="Q390" s="186">
        <f>Travel!AP54</f>
        <v>0</v>
      </c>
      <c r="R390" s="186">
        <f>Travel!AQ54</f>
        <v>0</v>
      </c>
      <c r="S390" s="186">
        <f>Travel!AR54</f>
        <v>0</v>
      </c>
      <c r="T390" s="186">
        <f>Travel!AS54</f>
        <v>0</v>
      </c>
      <c r="U390" s="186">
        <f>Travel!AT54</f>
        <v>0</v>
      </c>
      <c r="V390" s="186">
        <f t="shared" si="1"/>
        <v>0</v>
      </c>
      <c r="W390" s="180"/>
      <c r="X390" s="180"/>
      <c r="Y390" s="180"/>
      <c r="Z390" s="180"/>
    </row>
    <row r="391" ht="12.75" customHeight="1">
      <c r="A391" s="180" t="str">
        <f>Travel!AA55</f>
        <v>Budget</v>
      </c>
      <c r="B391" s="180" t="str">
        <f>Travel!AB55</f>
        <v>7064-000000</v>
      </c>
      <c r="C391" s="180">
        <f>Travel!AC55</f>
        <v>956</v>
      </c>
      <c r="D391" s="189" t="str">
        <f>Travel!AD55</f>
        <v>006</v>
      </c>
      <c r="E391" s="189"/>
      <c r="F391" s="180"/>
      <c r="G391" s="180"/>
      <c r="H391" s="180">
        <f>Travel!AG55</f>
        <v>110</v>
      </c>
      <c r="I391" s="180" t="str">
        <f>Travel!AH55</f>
        <v>USD</v>
      </c>
      <c r="J391" s="186">
        <f>Travel!AI55</f>
        <v>0</v>
      </c>
      <c r="K391" s="186">
        <f>Travel!AJ55</f>
        <v>0</v>
      </c>
      <c r="L391" s="186">
        <f>Travel!AK55</f>
        <v>0</v>
      </c>
      <c r="M391" s="186">
        <f>Travel!AL55</f>
        <v>0</v>
      </c>
      <c r="N391" s="186">
        <f>Travel!AM55</f>
        <v>0</v>
      </c>
      <c r="O391" s="186">
        <f>Travel!AN55</f>
        <v>0</v>
      </c>
      <c r="P391" s="186">
        <f>Travel!AO55</f>
        <v>0</v>
      </c>
      <c r="Q391" s="186">
        <f>Travel!AP55</f>
        <v>0</v>
      </c>
      <c r="R391" s="186">
        <f>Travel!AQ55</f>
        <v>0</v>
      </c>
      <c r="S391" s="186">
        <f>Travel!AR55</f>
        <v>0</v>
      </c>
      <c r="T391" s="186">
        <f>Travel!AS55</f>
        <v>0</v>
      </c>
      <c r="U391" s="186">
        <f>Travel!AT55</f>
        <v>0</v>
      </c>
      <c r="V391" s="186">
        <f t="shared" si="1"/>
        <v>0</v>
      </c>
      <c r="W391" s="180"/>
      <c r="X391" s="180"/>
      <c r="Y391" s="180"/>
      <c r="Z391" s="180"/>
    </row>
    <row r="392" ht="12.75" customHeight="1">
      <c r="A392" s="180" t="str">
        <f>Travel!AA56</f>
        <v>Budget</v>
      </c>
      <c r="B392" s="180" t="str">
        <f>Travel!AB56</f>
        <v>7066-000000</v>
      </c>
      <c r="C392" s="180">
        <f>Travel!AC56</f>
        <v>956</v>
      </c>
      <c r="D392" s="189" t="str">
        <f>Travel!AD56</f>
        <v>006</v>
      </c>
      <c r="E392" s="189"/>
      <c r="F392" s="180"/>
      <c r="G392" s="180"/>
      <c r="H392" s="180">
        <f>Travel!AG56</f>
        <v>110</v>
      </c>
      <c r="I392" s="180" t="str">
        <f>Travel!AH56</f>
        <v>USD</v>
      </c>
      <c r="J392" s="186">
        <f>Travel!AI56</f>
        <v>0</v>
      </c>
      <c r="K392" s="186">
        <f>Travel!AJ56</f>
        <v>0</v>
      </c>
      <c r="L392" s="186">
        <f>Travel!AK56</f>
        <v>0</v>
      </c>
      <c r="M392" s="186">
        <f>Travel!AL56</f>
        <v>0</v>
      </c>
      <c r="N392" s="186">
        <f>Travel!AM56</f>
        <v>0</v>
      </c>
      <c r="O392" s="186">
        <f>Travel!AN56</f>
        <v>0</v>
      </c>
      <c r="P392" s="186">
        <f>Travel!AO56</f>
        <v>0</v>
      </c>
      <c r="Q392" s="186">
        <f>Travel!AP56</f>
        <v>0</v>
      </c>
      <c r="R392" s="186">
        <f>Travel!AQ56</f>
        <v>0</v>
      </c>
      <c r="S392" s="186">
        <f>Travel!AR56</f>
        <v>0</v>
      </c>
      <c r="T392" s="186">
        <f>Travel!AS56</f>
        <v>0</v>
      </c>
      <c r="U392" s="186">
        <f>Travel!AT56</f>
        <v>0</v>
      </c>
      <c r="V392" s="186">
        <f t="shared" si="1"/>
        <v>0</v>
      </c>
      <c r="W392" s="180"/>
      <c r="X392" s="180"/>
      <c r="Y392" s="180"/>
      <c r="Z392" s="180"/>
    </row>
    <row r="393" ht="12.75" customHeight="1">
      <c r="A393" s="180" t="str">
        <f>Travel!AA57</f>
        <v>Budget</v>
      </c>
      <c r="B393" s="180" t="str">
        <f>Travel!AB57</f>
        <v>7068-000000</v>
      </c>
      <c r="C393" s="180">
        <f>Travel!AC57</f>
        <v>956</v>
      </c>
      <c r="D393" s="189" t="str">
        <f>Travel!AD57</f>
        <v>006</v>
      </c>
      <c r="E393" s="189"/>
      <c r="F393" s="180"/>
      <c r="G393" s="180"/>
      <c r="H393" s="180">
        <f>Travel!AG57</f>
        <v>110</v>
      </c>
      <c r="I393" s="180" t="str">
        <f>Travel!AH57</f>
        <v>USD</v>
      </c>
      <c r="J393" s="186">
        <f>Travel!AI57</f>
        <v>0</v>
      </c>
      <c r="K393" s="186">
        <f>Travel!AJ57</f>
        <v>0</v>
      </c>
      <c r="L393" s="186">
        <f>Travel!AK57</f>
        <v>0</v>
      </c>
      <c r="M393" s="186">
        <f>Travel!AL57</f>
        <v>0</v>
      </c>
      <c r="N393" s="186">
        <f>Travel!AM57</f>
        <v>0</v>
      </c>
      <c r="O393" s="186">
        <f>Travel!AN57</f>
        <v>0</v>
      </c>
      <c r="P393" s="186">
        <f>Travel!AO57</f>
        <v>0</v>
      </c>
      <c r="Q393" s="186">
        <f>Travel!AP57</f>
        <v>0</v>
      </c>
      <c r="R393" s="186">
        <f>Travel!AQ57</f>
        <v>0</v>
      </c>
      <c r="S393" s="186">
        <f>Travel!AR57</f>
        <v>0</v>
      </c>
      <c r="T393" s="186">
        <f>Travel!AS57</f>
        <v>0</v>
      </c>
      <c r="U393" s="186">
        <f>Travel!AT57</f>
        <v>0</v>
      </c>
      <c r="V393" s="186">
        <f t="shared" si="1"/>
        <v>0</v>
      </c>
      <c r="W393" s="180"/>
      <c r="X393" s="180"/>
      <c r="Y393" s="180"/>
      <c r="Z393" s="180"/>
    </row>
    <row r="394" ht="12.75" customHeight="1">
      <c r="A394" s="180" t="str">
        <f>Travel!AA61</f>
        <v>Budget</v>
      </c>
      <c r="B394" s="180" t="str">
        <f>Travel!AB61</f>
        <v>7060-000000</v>
      </c>
      <c r="C394" s="180">
        <f>Travel!AC61</f>
        <v>957</v>
      </c>
      <c r="D394" s="189" t="str">
        <f>Travel!AD61</f>
        <v>006</v>
      </c>
      <c r="E394" s="189"/>
      <c r="F394" s="180"/>
      <c r="G394" s="180"/>
      <c r="H394" s="180">
        <f>Travel!AG61</f>
        <v>110</v>
      </c>
      <c r="I394" s="180" t="str">
        <f>Travel!AH61</f>
        <v>USD</v>
      </c>
      <c r="J394" s="186">
        <f>Travel!AI61</f>
        <v>0</v>
      </c>
      <c r="K394" s="186">
        <f>Travel!AJ61</f>
        <v>0</v>
      </c>
      <c r="L394" s="186">
        <f>Travel!AK61</f>
        <v>0</v>
      </c>
      <c r="M394" s="186">
        <f>Travel!AL61</f>
        <v>0</v>
      </c>
      <c r="N394" s="186">
        <f>Travel!AM61</f>
        <v>0</v>
      </c>
      <c r="O394" s="186">
        <f>Travel!AN61</f>
        <v>0</v>
      </c>
      <c r="P394" s="186">
        <f>Travel!AO61</f>
        <v>0</v>
      </c>
      <c r="Q394" s="186">
        <f>Travel!AP61</f>
        <v>0</v>
      </c>
      <c r="R394" s="186">
        <f>Travel!AQ61</f>
        <v>0</v>
      </c>
      <c r="S394" s="186">
        <f>Travel!AR61</f>
        <v>0</v>
      </c>
      <c r="T394" s="186">
        <f>Travel!AS61</f>
        <v>0</v>
      </c>
      <c r="U394" s="186">
        <f>Travel!AT61</f>
        <v>0</v>
      </c>
      <c r="V394" s="186">
        <f t="shared" si="1"/>
        <v>0</v>
      </c>
      <c r="W394" s="180"/>
      <c r="X394" s="180"/>
      <c r="Y394" s="180"/>
      <c r="Z394" s="180"/>
    </row>
    <row r="395" ht="12.75" customHeight="1">
      <c r="A395" s="180" t="str">
        <f>Travel!AA62</f>
        <v>Budget</v>
      </c>
      <c r="B395" s="180" t="str">
        <f>Travel!AB62</f>
        <v>7062-000000</v>
      </c>
      <c r="C395" s="180">
        <f>Travel!AC62</f>
        <v>957</v>
      </c>
      <c r="D395" s="189" t="str">
        <f>Travel!AD62</f>
        <v>006</v>
      </c>
      <c r="E395" s="189"/>
      <c r="F395" s="180"/>
      <c r="G395" s="180"/>
      <c r="H395" s="180">
        <f>Travel!AG62</f>
        <v>110</v>
      </c>
      <c r="I395" s="180" t="str">
        <f>Travel!AH62</f>
        <v>USD</v>
      </c>
      <c r="J395" s="186">
        <f>Travel!AI62</f>
        <v>0</v>
      </c>
      <c r="K395" s="186">
        <f>Travel!AJ62</f>
        <v>0</v>
      </c>
      <c r="L395" s="186">
        <f>Travel!AK62</f>
        <v>0</v>
      </c>
      <c r="M395" s="186">
        <f>Travel!AL62</f>
        <v>0</v>
      </c>
      <c r="N395" s="186">
        <f>Travel!AM62</f>
        <v>0</v>
      </c>
      <c r="O395" s="186">
        <f>Travel!AN62</f>
        <v>0</v>
      </c>
      <c r="P395" s="186">
        <f>Travel!AO62</f>
        <v>50</v>
      </c>
      <c r="Q395" s="186">
        <f>Travel!AP62</f>
        <v>50</v>
      </c>
      <c r="R395" s="186">
        <f>Travel!AQ62</f>
        <v>50</v>
      </c>
      <c r="S395" s="186">
        <f>Travel!AR62</f>
        <v>50</v>
      </c>
      <c r="T395" s="186">
        <f>Travel!AS62</f>
        <v>50</v>
      </c>
      <c r="U395" s="186">
        <f>Travel!AT62</f>
        <v>50</v>
      </c>
      <c r="V395" s="186">
        <f t="shared" si="1"/>
        <v>300</v>
      </c>
      <c r="W395" s="180"/>
      <c r="X395" s="180"/>
      <c r="Y395" s="180"/>
      <c r="Z395" s="180"/>
    </row>
    <row r="396" ht="12.75" customHeight="1">
      <c r="A396" s="180" t="str">
        <f>Travel!AA63</f>
        <v>Budget</v>
      </c>
      <c r="B396" s="180" t="str">
        <f>Travel!AB63</f>
        <v>7064-000000</v>
      </c>
      <c r="C396" s="180">
        <f>Travel!AC63</f>
        <v>957</v>
      </c>
      <c r="D396" s="189" t="str">
        <f>Travel!AD63</f>
        <v>006</v>
      </c>
      <c r="E396" s="189"/>
      <c r="F396" s="180"/>
      <c r="G396" s="180"/>
      <c r="H396" s="180">
        <f>Travel!AG63</f>
        <v>110</v>
      </c>
      <c r="I396" s="180" t="str">
        <f>Travel!AH63</f>
        <v>USD</v>
      </c>
      <c r="J396" s="186">
        <f>Travel!AI63</f>
        <v>0</v>
      </c>
      <c r="K396" s="186">
        <f>Travel!AJ63</f>
        <v>0</v>
      </c>
      <c r="L396" s="186">
        <f>Travel!AK63</f>
        <v>0</v>
      </c>
      <c r="M396" s="186">
        <f>Travel!AL63</f>
        <v>0</v>
      </c>
      <c r="N396" s="186">
        <f>Travel!AM63</f>
        <v>0</v>
      </c>
      <c r="O396" s="186">
        <f>Travel!AN63</f>
        <v>0</v>
      </c>
      <c r="P396" s="186">
        <f>Travel!AO63</f>
        <v>0</v>
      </c>
      <c r="Q396" s="186">
        <f>Travel!AP63</f>
        <v>0</v>
      </c>
      <c r="R396" s="186">
        <f>Travel!AQ63</f>
        <v>0</v>
      </c>
      <c r="S396" s="186">
        <f>Travel!AR63</f>
        <v>0</v>
      </c>
      <c r="T396" s="186">
        <f>Travel!AS63</f>
        <v>0</v>
      </c>
      <c r="U396" s="186">
        <f>Travel!AT63</f>
        <v>0</v>
      </c>
      <c r="V396" s="186">
        <f t="shared" si="1"/>
        <v>0</v>
      </c>
      <c r="W396" s="180"/>
      <c r="X396" s="180"/>
      <c r="Y396" s="180"/>
      <c r="Z396" s="180"/>
    </row>
    <row r="397" ht="12.75" customHeight="1">
      <c r="A397" s="180" t="str">
        <f>Travel!AA64</f>
        <v>Budget</v>
      </c>
      <c r="B397" s="180" t="str">
        <f>Travel!AB64</f>
        <v>7066-000000</v>
      </c>
      <c r="C397" s="180">
        <f>Travel!AC64</f>
        <v>957</v>
      </c>
      <c r="D397" s="189" t="str">
        <f>Travel!AD64</f>
        <v>006</v>
      </c>
      <c r="E397" s="189"/>
      <c r="F397" s="180"/>
      <c r="G397" s="180"/>
      <c r="H397" s="180">
        <f>Travel!AG64</f>
        <v>110</v>
      </c>
      <c r="I397" s="180" t="str">
        <f>Travel!AH64</f>
        <v>USD</v>
      </c>
      <c r="J397" s="186">
        <f>Travel!AI64</f>
        <v>0</v>
      </c>
      <c r="K397" s="186">
        <f>Travel!AJ64</f>
        <v>0</v>
      </c>
      <c r="L397" s="186">
        <f>Travel!AK64</f>
        <v>0</v>
      </c>
      <c r="M397" s="186">
        <f>Travel!AL64</f>
        <v>0</v>
      </c>
      <c r="N397" s="186">
        <f>Travel!AM64</f>
        <v>0</v>
      </c>
      <c r="O397" s="186">
        <f>Travel!AN64</f>
        <v>0</v>
      </c>
      <c r="P397" s="186">
        <f>Travel!AO64</f>
        <v>0</v>
      </c>
      <c r="Q397" s="186">
        <f>Travel!AP64</f>
        <v>0</v>
      </c>
      <c r="R397" s="186">
        <f>Travel!AQ64</f>
        <v>0</v>
      </c>
      <c r="S397" s="186">
        <f>Travel!AR64</f>
        <v>0</v>
      </c>
      <c r="T397" s="186">
        <f>Travel!AS64</f>
        <v>0</v>
      </c>
      <c r="U397" s="186">
        <f>Travel!AT64</f>
        <v>0</v>
      </c>
      <c r="V397" s="186">
        <f t="shared" si="1"/>
        <v>0</v>
      </c>
      <c r="W397" s="180"/>
      <c r="X397" s="180"/>
      <c r="Y397" s="180"/>
      <c r="Z397" s="180"/>
    </row>
    <row r="398" ht="12.75" customHeight="1">
      <c r="A398" s="180" t="str">
        <f>Travel!AA65</f>
        <v>Budget</v>
      </c>
      <c r="B398" s="180" t="str">
        <f>Travel!AB65</f>
        <v>7068-000000</v>
      </c>
      <c r="C398" s="180">
        <f>Travel!AC65</f>
        <v>957</v>
      </c>
      <c r="D398" s="189" t="str">
        <f>Travel!AD65</f>
        <v>006</v>
      </c>
      <c r="E398" s="189"/>
      <c r="F398" s="180"/>
      <c r="G398" s="180"/>
      <c r="H398" s="180">
        <f>Travel!AG65</f>
        <v>110</v>
      </c>
      <c r="I398" s="180" t="str">
        <f>Travel!AH65</f>
        <v>USD</v>
      </c>
      <c r="J398" s="186">
        <f>Travel!AI65</f>
        <v>0</v>
      </c>
      <c r="K398" s="186">
        <f>Travel!AJ65</f>
        <v>0</v>
      </c>
      <c r="L398" s="186">
        <f>Travel!AK65</f>
        <v>0</v>
      </c>
      <c r="M398" s="186">
        <f>Travel!AL65</f>
        <v>0</v>
      </c>
      <c r="N398" s="186">
        <f>Travel!AM65</f>
        <v>0</v>
      </c>
      <c r="O398" s="186">
        <f>Travel!AN65</f>
        <v>0</v>
      </c>
      <c r="P398" s="186">
        <f>Travel!AO65</f>
        <v>0</v>
      </c>
      <c r="Q398" s="186">
        <f>Travel!AP65</f>
        <v>0</v>
      </c>
      <c r="R398" s="186">
        <f>Travel!AQ65</f>
        <v>0</v>
      </c>
      <c r="S398" s="186">
        <f>Travel!AR65</f>
        <v>0</v>
      </c>
      <c r="T398" s="186">
        <f>Travel!AS65</f>
        <v>0</v>
      </c>
      <c r="U398" s="186">
        <f>Travel!AT65</f>
        <v>0</v>
      </c>
      <c r="V398" s="186">
        <f t="shared" si="1"/>
        <v>0</v>
      </c>
      <c r="W398" s="180"/>
      <c r="X398" s="180"/>
      <c r="Y398" s="180"/>
      <c r="Z398" s="180"/>
    </row>
    <row r="399" ht="12.75" customHeight="1">
      <c r="A399" s="180" t="str">
        <f>Travel!AA69</f>
        <v>Budget</v>
      </c>
      <c r="B399" s="180" t="str">
        <f>Travel!AB69</f>
        <v>7060-000000</v>
      </c>
      <c r="C399" s="180">
        <f>Travel!AC69</f>
        <v>958</v>
      </c>
      <c r="D399" s="189" t="str">
        <f>Travel!AD69</f>
        <v>006</v>
      </c>
      <c r="E399" s="189"/>
      <c r="F399" s="180"/>
      <c r="G399" s="180"/>
      <c r="H399" s="180">
        <f>Travel!AG69</f>
        <v>110</v>
      </c>
      <c r="I399" s="180" t="str">
        <f>Travel!AH69</f>
        <v>USD</v>
      </c>
      <c r="J399" s="186">
        <f>Travel!AI69</f>
        <v>0</v>
      </c>
      <c r="K399" s="186">
        <f>Travel!AJ69</f>
        <v>0</v>
      </c>
      <c r="L399" s="186">
        <f>Travel!AK69</f>
        <v>0</v>
      </c>
      <c r="M399" s="186">
        <f>Travel!AL69</f>
        <v>0</v>
      </c>
      <c r="N399" s="186">
        <f>Travel!AM69</f>
        <v>0</v>
      </c>
      <c r="O399" s="186">
        <f>Travel!AN69</f>
        <v>0</v>
      </c>
      <c r="P399" s="186">
        <f>Travel!AO69</f>
        <v>0</v>
      </c>
      <c r="Q399" s="186">
        <f>Travel!AP69</f>
        <v>0</v>
      </c>
      <c r="R399" s="186">
        <f>Travel!AQ69</f>
        <v>0</v>
      </c>
      <c r="S399" s="186">
        <f>Travel!AR69</f>
        <v>0</v>
      </c>
      <c r="T399" s="186">
        <f>Travel!AS69</f>
        <v>0</v>
      </c>
      <c r="U399" s="186">
        <f>Travel!AT69</f>
        <v>0</v>
      </c>
      <c r="V399" s="186">
        <f t="shared" si="1"/>
        <v>0</v>
      </c>
      <c r="W399" s="180"/>
      <c r="X399" s="180"/>
      <c r="Y399" s="180"/>
      <c r="Z399" s="180"/>
    </row>
    <row r="400" ht="12.75" customHeight="1">
      <c r="A400" s="180" t="str">
        <f>Travel!AA70</f>
        <v>Budget</v>
      </c>
      <c r="B400" s="180" t="str">
        <f>Travel!AB70</f>
        <v>7062-000000</v>
      </c>
      <c r="C400" s="180">
        <f>Travel!AC70</f>
        <v>958</v>
      </c>
      <c r="D400" s="189" t="str">
        <f>Travel!AD70</f>
        <v>006</v>
      </c>
      <c r="E400" s="189"/>
      <c r="F400" s="180"/>
      <c r="G400" s="180"/>
      <c r="H400" s="180">
        <f>Travel!AG70</f>
        <v>110</v>
      </c>
      <c r="I400" s="180" t="str">
        <f>Travel!AH70</f>
        <v>USD</v>
      </c>
      <c r="J400" s="186">
        <f>Travel!AI70</f>
        <v>0</v>
      </c>
      <c r="K400" s="186">
        <f>Travel!AJ70</f>
        <v>0</v>
      </c>
      <c r="L400" s="186">
        <f>Travel!AK70</f>
        <v>0</v>
      </c>
      <c r="M400" s="186">
        <f>Travel!AL70</f>
        <v>0</v>
      </c>
      <c r="N400" s="186">
        <f>Travel!AM70</f>
        <v>0</v>
      </c>
      <c r="O400" s="186">
        <f>Travel!AN70</f>
        <v>0</v>
      </c>
      <c r="P400" s="186">
        <f>Travel!AO70</f>
        <v>0</v>
      </c>
      <c r="Q400" s="186">
        <f>Travel!AP70</f>
        <v>0</v>
      </c>
      <c r="R400" s="186">
        <f>Travel!AQ70</f>
        <v>0</v>
      </c>
      <c r="S400" s="186">
        <f>Travel!AR70</f>
        <v>0</v>
      </c>
      <c r="T400" s="186">
        <f>Travel!AS70</f>
        <v>0</v>
      </c>
      <c r="U400" s="186">
        <f>Travel!AT70</f>
        <v>0</v>
      </c>
      <c r="V400" s="186">
        <f t="shared" si="1"/>
        <v>0</v>
      </c>
      <c r="W400" s="180"/>
      <c r="X400" s="180"/>
      <c r="Y400" s="180"/>
      <c r="Z400" s="180"/>
    </row>
    <row r="401" ht="12.75" customHeight="1">
      <c r="A401" s="180" t="str">
        <f>Travel!AA71</f>
        <v>Budget</v>
      </c>
      <c r="B401" s="180" t="str">
        <f>Travel!AB71</f>
        <v>7064-000000</v>
      </c>
      <c r="C401" s="180">
        <f>Travel!AC71</f>
        <v>958</v>
      </c>
      <c r="D401" s="189" t="str">
        <f>Travel!AD71</f>
        <v>006</v>
      </c>
      <c r="E401" s="189"/>
      <c r="F401" s="180"/>
      <c r="G401" s="180"/>
      <c r="H401" s="180">
        <f>Travel!AG71</f>
        <v>110</v>
      </c>
      <c r="I401" s="180" t="str">
        <f>Travel!AH71</f>
        <v>USD</v>
      </c>
      <c r="J401" s="186">
        <f>Travel!AI71</f>
        <v>0</v>
      </c>
      <c r="K401" s="186">
        <f>Travel!AJ71</f>
        <v>0</v>
      </c>
      <c r="L401" s="186">
        <f>Travel!AK71</f>
        <v>0</v>
      </c>
      <c r="M401" s="186">
        <f>Travel!AL71</f>
        <v>0</v>
      </c>
      <c r="N401" s="186">
        <f>Travel!AM71</f>
        <v>0</v>
      </c>
      <c r="O401" s="186">
        <f>Travel!AN71</f>
        <v>0</v>
      </c>
      <c r="P401" s="186">
        <f>Travel!AO71</f>
        <v>0</v>
      </c>
      <c r="Q401" s="186">
        <f>Travel!AP71</f>
        <v>0</v>
      </c>
      <c r="R401" s="186">
        <f>Travel!AQ71</f>
        <v>0</v>
      </c>
      <c r="S401" s="186">
        <f>Travel!AR71</f>
        <v>0</v>
      </c>
      <c r="T401" s="186">
        <f>Travel!AS71</f>
        <v>0</v>
      </c>
      <c r="U401" s="186">
        <f>Travel!AT71</f>
        <v>0</v>
      </c>
      <c r="V401" s="186">
        <f t="shared" si="1"/>
        <v>0</v>
      </c>
      <c r="W401" s="180"/>
      <c r="X401" s="180"/>
      <c r="Y401" s="180"/>
      <c r="Z401" s="180"/>
    </row>
    <row r="402" ht="12.75" customHeight="1">
      <c r="A402" s="180" t="str">
        <f>Travel!AA72</f>
        <v>Budget</v>
      </c>
      <c r="B402" s="180" t="str">
        <f>Travel!AB72</f>
        <v>7066-000000</v>
      </c>
      <c r="C402" s="180">
        <f>Travel!AC72</f>
        <v>958</v>
      </c>
      <c r="D402" s="189" t="str">
        <f>Travel!AD72</f>
        <v>006</v>
      </c>
      <c r="E402" s="189"/>
      <c r="F402" s="180"/>
      <c r="G402" s="180"/>
      <c r="H402" s="180">
        <f>Travel!AG72</f>
        <v>110</v>
      </c>
      <c r="I402" s="180" t="str">
        <f>Travel!AH72</f>
        <v>USD</v>
      </c>
      <c r="J402" s="186">
        <f>Travel!AI72</f>
        <v>0</v>
      </c>
      <c r="K402" s="186">
        <f>Travel!AJ72</f>
        <v>0</v>
      </c>
      <c r="L402" s="186">
        <f>Travel!AK72</f>
        <v>0</v>
      </c>
      <c r="M402" s="186">
        <f>Travel!AL72</f>
        <v>0</v>
      </c>
      <c r="N402" s="186">
        <f>Travel!AM72</f>
        <v>0</v>
      </c>
      <c r="O402" s="186">
        <f>Travel!AN72</f>
        <v>0</v>
      </c>
      <c r="P402" s="186">
        <f>Travel!AO72</f>
        <v>0</v>
      </c>
      <c r="Q402" s="186">
        <f>Travel!AP72</f>
        <v>0</v>
      </c>
      <c r="R402" s="186">
        <f>Travel!AQ72</f>
        <v>0</v>
      </c>
      <c r="S402" s="186">
        <f>Travel!AR72</f>
        <v>0</v>
      </c>
      <c r="T402" s="186">
        <f>Travel!AS72</f>
        <v>0</v>
      </c>
      <c r="U402" s="186">
        <f>Travel!AT72</f>
        <v>0</v>
      </c>
      <c r="V402" s="186">
        <f t="shared" si="1"/>
        <v>0</v>
      </c>
      <c r="W402" s="180"/>
      <c r="X402" s="180"/>
      <c r="Y402" s="180"/>
      <c r="Z402" s="180"/>
    </row>
    <row r="403" ht="12.75" customHeight="1">
      <c r="A403" s="180" t="str">
        <f>Travel!AA73</f>
        <v>Budget</v>
      </c>
      <c r="B403" s="180" t="str">
        <f>Travel!AB73</f>
        <v>7068-000000</v>
      </c>
      <c r="C403" s="180">
        <f>Travel!AC73</f>
        <v>958</v>
      </c>
      <c r="D403" s="189" t="str">
        <f>Travel!AD73</f>
        <v>006</v>
      </c>
      <c r="E403" s="189"/>
      <c r="F403" s="180"/>
      <c r="G403" s="180"/>
      <c r="H403" s="180">
        <f>Travel!AG73</f>
        <v>110</v>
      </c>
      <c r="I403" s="180" t="str">
        <f>Travel!AH73</f>
        <v>USD</v>
      </c>
      <c r="J403" s="186">
        <f>Travel!AI73</f>
        <v>0</v>
      </c>
      <c r="K403" s="186">
        <f>Travel!AJ73</f>
        <v>0</v>
      </c>
      <c r="L403" s="186">
        <f>Travel!AK73</f>
        <v>0</v>
      </c>
      <c r="M403" s="186">
        <f>Travel!AL73</f>
        <v>0</v>
      </c>
      <c r="N403" s="186">
        <f>Travel!AM73</f>
        <v>0</v>
      </c>
      <c r="O403" s="186">
        <f>Travel!AN73</f>
        <v>0</v>
      </c>
      <c r="P403" s="186">
        <f>Travel!AO73</f>
        <v>0</v>
      </c>
      <c r="Q403" s="186">
        <f>Travel!AP73</f>
        <v>0</v>
      </c>
      <c r="R403" s="186">
        <f>Travel!AQ73</f>
        <v>0</v>
      </c>
      <c r="S403" s="186">
        <f>Travel!AR73</f>
        <v>0</v>
      </c>
      <c r="T403" s="186">
        <f>Travel!AS73</f>
        <v>0</v>
      </c>
      <c r="U403" s="186">
        <f>Travel!AT73</f>
        <v>0</v>
      </c>
      <c r="V403" s="186">
        <f t="shared" si="1"/>
        <v>0</v>
      </c>
      <c r="W403" s="180"/>
      <c r="X403" s="180"/>
      <c r="Y403" s="180"/>
      <c r="Z403" s="180"/>
    </row>
    <row r="404" ht="12.75" customHeight="1">
      <c r="A404" s="180" t="str">
        <f>Travel!AA77</f>
        <v>Budget</v>
      </c>
      <c r="B404" s="180" t="str">
        <f>Travel!AB77</f>
        <v>7060-000000</v>
      </c>
      <c r="C404" s="180">
        <f>Travel!AC77</f>
        <v>959</v>
      </c>
      <c r="D404" s="189" t="str">
        <f>Travel!AD77</f>
        <v>006</v>
      </c>
      <c r="E404" s="189"/>
      <c r="F404" s="180"/>
      <c r="G404" s="180"/>
      <c r="H404" s="180">
        <f>Travel!AG77</f>
        <v>110</v>
      </c>
      <c r="I404" s="180" t="str">
        <f>Travel!AH77</f>
        <v>USD</v>
      </c>
      <c r="J404" s="186">
        <f>Travel!AI77</f>
        <v>0</v>
      </c>
      <c r="K404" s="186">
        <f>Travel!AJ77</f>
        <v>0</v>
      </c>
      <c r="L404" s="186">
        <f>Travel!AK77</f>
        <v>0</v>
      </c>
      <c r="M404" s="186">
        <f>Travel!AL77</f>
        <v>0</v>
      </c>
      <c r="N404" s="186">
        <f>Travel!AM77</f>
        <v>0</v>
      </c>
      <c r="O404" s="186">
        <f>Travel!AN77</f>
        <v>0</v>
      </c>
      <c r="P404" s="186">
        <f>Travel!AO77</f>
        <v>0</v>
      </c>
      <c r="Q404" s="186">
        <f>Travel!AP77</f>
        <v>0</v>
      </c>
      <c r="R404" s="186">
        <f>Travel!AQ77</f>
        <v>0</v>
      </c>
      <c r="S404" s="186">
        <f>Travel!AR77</f>
        <v>0</v>
      </c>
      <c r="T404" s="186">
        <f>Travel!AS77</f>
        <v>0</v>
      </c>
      <c r="U404" s="186">
        <f>Travel!AT77</f>
        <v>0</v>
      </c>
      <c r="V404" s="186">
        <f t="shared" si="1"/>
        <v>0</v>
      </c>
      <c r="W404" s="180"/>
      <c r="X404" s="180"/>
      <c r="Y404" s="180"/>
      <c r="Z404" s="180"/>
    </row>
    <row r="405" ht="12.75" customHeight="1">
      <c r="A405" s="180" t="str">
        <f>Travel!AA78</f>
        <v>Budget</v>
      </c>
      <c r="B405" s="180" t="str">
        <f>Travel!AB78</f>
        <v>7062-000000</v>
      </c>
      <c r="C405" s="180">
        <f>Travel!AC78</f>
        <v>959</v>
      </c>
      <c r="D405" s="189" t="str">
        <f>Travel!AD78</f>
        <v>006</v>
      </c>
      <c r="E405" s="189"/>
      <c r="F405" s="180"/>
      <c r="G405" s="180"/>
      <c r="H405" s="180">
        <f>Travel!AG78</f>
        <v>110</v>
      </c>
      <c r="I405" s="180" t="str">
        <f>Travel!AH78</f>
        <v>USD</v>
      </c>
      <c r="J405" s="186">
        <f>Travel!AI78</f>
        <v>0</v>
      </c>
      <c r="K405" s="186">
        <f>Travel!AJ78</f>
        <v>0</v>
      </c>
      <c r="L405" s="186">
        <f>Travel!AK78</f>
        <v>0</v>
      </c>
      <c r="M405" s="186">
        <f>Travel!AL78</f>
        <v>0</v>
      </c>
      <c r="N405" s="186">
        <f>Travel!AM78</f>
        <v>0</v>
      </c>
      <c r="O405" s="186">
        <f>Travel!AN78</f>
        <v>0</v>
      </c>
      <c r="P405" s="186">
        <f>Travel!AO78</f>
        <v>0</v>
      </c>
      <c r="Q405" s="186">
        <f>Travel!AP78</f>
        <v>0</v>
      </c>
      <c r="R405" s="186">
        <f>Travel!AQ78</f>
        <v>0</v>
      </c>
      <c r="S405" s="186">
        <f>Travel!AR78</f>
        <v>0</v>
      </c>
      <c r="T405" s="186">
        <f>Travel!AS78</f>
        <v>0</v>
      </c>
      <c r="U405" s="186">
        <f>Travel!AT78</f>
        <v>0</v>
      </c>
      <c r="V405" s="186">
        <f t="shared" si="1"/>
        <v>0</v>
      </c>
      <c r="W405" s="180"/>
      <c r="X405" s="180"/>
      <c r="Y405" s="180"/>
      <c r="Z405" s="180"/>
    </row>
    <row r="406" ht="12.75" customHeight="1">
      <c r="A406" s="180" t="str">
        <f>Travel!AA79</f>
        <v>Budget</v>
      </c>
      <c r="B406" s="180" t="str">
        <f>Travel!AB79</f>
        <v>7064-000000</v>
      </c>
      <c r="C406" s="180">
        <f>Travel!AC79</f>
        <v>959</v>
      </c>
      <c r="D406" s="189" t="str">
        <f>Travel!AD79</f>
        <v>006</v>
      </c>
      <c r="E406" s="189"/>
      <c r="F406" s="180"/>
      <c r="G406" s="180"/>
      <c r="H406" s="180">
        <f>Travel!AG79</f>
        <v>110</v>
      </c>
      <c r="I406" s="180" t="str">
        <f>Travel!AH79</f>
        <v>USD</v>
      </c>
      <c r="J406" s="186">
        <f>Travel!AI79</f>
        <v>0</v>
      </c>
      <c r="K406" s="186">
        <f>Travel!AJ79</f>
        <v>0</v>
      </c>
      <c r="L406" s="186">
        <f>Travel!AK79</f>
        <v>0</v>
      </c>
      <c r="M406" s="186">
        <f>Travel!AL79</f>
        <v>0</v>
      </c>
      <c r="N406" s="186">
        <f>Travel!AM79</f>
        <v>0</v>
      </c>
      <c r="O406" s="186">
        <f>Travel!AN79</f>
        <v>0</v>
      </c>
      <c r="P406" s="186">
        <f>Travel!AO79</f>
        <v>0</v>
      </c>
      <c r="Q406" s="186">
        <f>Travel!AP79</f>
        <v>0</v>
      </c>
      <c r="R406" s="186">
        <f>Travel!AQ79</f>
        <v>0</v>
      </c>
      <c r="S406" s="186">
        <f>Travel!AR79</f>
        <v>0</v>
      </c>
      <c r="T406" s="186">
        <f>Travel!AS79</f>
        <v>0</v>
      </c>
      <c r="U406" s="186">
        <f>Travel!AT79</f>
        <v>0</v>
      </c>
      <c r="V406" s="186">
        <f t="shared" si="1"/>
        <v>0</v>
      </c>
      <c r="W406" s="180"/>
      <c r="X406" s="180"/>
      <c r="Y406" s="180"/>
      <c r="Z406" s="180"/>
    </row>
    <row r="407" ht="12.75" customHeight="1">
      <c r="A407" s="180" t="str">
        <f>Travel!AA80</f>
        <v>Budget</v>
      </c>
      <c r="B407" s="180" t="str">
        <f>Travel!AB80</f>
        <v>7066-000000</v>
      </c>
      <c r="C407" s="180">
        <f>Travel!AC80</f>
        <v>959</v>
      </c>
      <c r="D407" s="189" t="str">
        <f>Travel!AD80</f>
        <v>006</v>
      </c>
      <c r="E407" s="189"/>
      <c r="F407" s="180"/>
      <c r="G407" s="180"/>
      <c r="H407" s="180">
        <f>Travel!AG80</f>
        <v>110</v>
      </c>
      <c r="I407" s="180" t="str">
        <f>Travel!AH80</f>
        <v>USD</v>
      </c>
      <c r="J407" s="186">
        <f>Travel!AI80</f>
        <v>0</v>
      </c>
      <c r="K407" s="186">
        <f>Travel!AJ80</f>
        <v>0</v>
      </c>
      <c r="L407" s="186">
        <f>Travel!AK80</f>
        <v>0</v>
      </c>
      <c r="M407" s="186">
        <f>Travel!AL80</f>
        <v>0</v>
      </c>
      <c r="N407" s="186">
        <f>Travel!AM80</f>
        <v>0</v>
      </c>
      <c r="O407" s="186">
        <f>Travel!AN80</f>
        <v>0</v>
      </c>
      <c r="P407" s="186">
        <f>Travel!AO80</f>
        <v>0</v>
      </c>
      <c r="Q407" s="186">
        <f>Travel!AP80</f>
        <v>0</v>
      </c>
      <c r="R407" s="186">
        <f>Travel!AQ80</f>
        <v>0</v>
      </c>
      <c r="S407" s="186">
        <f>Travel!AR80</f>
        <v>0</v>
      </c>
      <c r="T407" s="186">
        <f>Travel!AS80</f>
        <v>0</v>
      </c>
      <c r="U407" s="186">
        <f>Travel!AT80</f>
        <v>0</v>
      </c>
      <c r="V407" s="186">
        <f t="shared" si="1"/>
        <v>0</v>
      </c>
      <c r="W407" s="180"/>
      <c r="X407" s="180"/>
      <c r="Y407" s="180"/>
      <c r="Z407" s="180"/>
    </row>
    <row r="408" ht="12.75" customHeight="1">
      <c r="A408" s="180" t="str">
        <f>Travel!AA81</f>
        <v>Budget</v>
      </c>
      <c r="B408" s="180" t="str">
        <f>Travel!AB81</f>
        <v>7068-000000</v>
      </c>
      <c r="C408" s="180">
        <f>Travel!AC81</f>
        <v>959</v>
      </c>
      <c r="D408" s="189" t="str">
        <f>Travel!AD81</f>
        <v>006</v>
      </c>
      <c r="E408" s="189"/>
      <c r="F408" s="180"/>
      <c r="G408" s="180"/>
      <c r="H408" s="180">
        <f>Travel!AG81</f>
        <v>110</v>
      </c>
      <c r="I408" s="180" t="str">
        <f>Travel!AH81</f>
        <v>USD</v>
      </c>
      <c r="J408" s="186">
        <f>Travel!AI81</f>
        <v>0</v>
      </c>
      <c r="K408" s="186">
        <f>Travel!AJ81</f>
        <v>0</v>
      </c>
      <c r="L408" s="186">
        <f>Travel!AK81</f>
        <v>0</v>
      </c>
      <c r="M408" s="186">
        <f>Travel!AL81</f>
        <v>0</v>
      </c>
      <c r="N408" s="186">
        <f>Travel!AM81</f>
        <v>0</v>
      </c>
      <c r="O408" s="186">
        <f>Travel!AN81</f>
        <v>0</v>
      </c>
      <c r="P408" s="186">
        <f>Travel!AO81</f>
        <v>0</v>
      </c>
      <c r="Q408" s="186">
        <f>Travel!AP81</f>
        <v>0</v>
      </c>
      <c r="R408" s="186">
        <f>Travel!AQ81</f>
        <v>0</v>
      </c>
      <c r="S408" s="186">
        <f>Travel!AR81</f>
        <v>0</v>
      </c>
      <c r="T408" s="186">
        <f>Travel!AS81</f>
        <v>0</v>
      </c>
      <c r="U408" s="186">
        <f>Travel!AT81</f>
        <v>0</v>
      </c>
      <c r="V408" s="186">
        <f t="shared" si="1"/>
        <v>0</v>
      </c>
      <c r="W408" s="180"/>
      <c r="X408" s="180"/>
      <c r="Y408" s="180"/>
      <c r="Z408" s="180"/>
    </row>
    <row r="409" ht="12.75" customHeight="1">
      <c r="A409" s="180" t="str">
        <f>Travel!AA85</f>
        <v>Budget</v>
      </c>
      <c r="B409" s="180" t="str">
        <f>Travel!AB85</f>
        <v>7060-000000</v>
      </c>
      <c r="C409" s="180">
        <f>Travel!AC85</f>
        <v>960</v>
      </c>
      <c r="D409" s="189" t="str">
        <f>Travel!AD85</f>
        <v>006</v>
      </c>
      <c r="E409" s="189"/>
      <c r="F409" s="180"/>
      <c r="G409" s="180"/>
      <c r="H409" s="180">
        <f>Travel!AG85</f>
        <v>110</v>
      </c>
      <c r="I409" s="180" t="str">
        <f>Travel!AH85</f>
        <v>USD</v>
      </c>
      <c r="J409" s="186">
        <f>Travel!AI85</f>
        <v>0</v>
      </c>
      <c r="K409" s="186">
        <f>Travel!AJ85</f>
        <v>0</v>
      </c>
      <c r="L409" s="186">
        <f>Travel!AK85</f>
        <v>0</v>
      </c>
      <c r="M409" s="186">
        <f>Travel!AL85</f>
        <v>0</v>
      </c>
      <c r="N409" s="186">
        <f>Travel!AM85</f>
        <v>0</v>
      </c>
      <c r="O409" s="186">
        <f>Travel!AN85</f>
        <v>0</v>
      </c>
      <c r="P409" s="186">
        <f>Travel!AO85</f>
        <v>0</v>
      </c>
      <c r="Q409" s="186">
        <f>Travel!AP85</f>
        <v>0</v>
      </c>
      <c r="R409" s="186">
        <f>Travel!AQ85</f>
        <v>0</v>
      </c>
      <c r="S409" s="186">
        <f>Travel!AR85</f>
        <v>0</v>
      </c>
      <c r="T409" s="186">
        <f>Travel!AS85</f>
        <v>0</v>
      </c>
      <c r="U409" s="186">
        <f>Travel!AT85</f>
        <v>0</v>
      </c>
      <c r="V409" s="186">
        <f t="shared" si="1"/>
        <v>0</v>
      </c>
      <c r="W409" s="180"/>
      <c r="X409" s="180"/>
      <c r="Y409" s="180"/>
      <c r="Z409" s="180"/>
    </row>
    <row r="410" ht="12.75" customHeight="1">
      <c r="A410" s="180" t="str">
        <f>Travel!AA86</f>
        <v>Budget</v>
      </c>
      <c r="B410" s="180" t="str">
        <f>Travel!AB86</f>
        <v>7062-000000</v>
      </c>
      <c r="C410" s="180">
        <f>Travel!AC86</f>
        <v>960</v>
      </c>
      <c r="D410" s="189" t="str">
        <f>Travel!AD86</f>
        <v>006</v>
      </c>
      <c r="E410" s="189"/>
      <c r="F410" s="180"/>
      <c r="G410" s="180"/>
      <c r="H410" s="180">
        <f>Travel!AG86</f>
        <v>110</v>
      </c>
      <c r="I410" s="180" t="str">
        <f>Travel!AH86</f>
        <v>USD</v>
      </c>
      <c r="J410" s="186">
        <f>Travel!AI86</f>
        <v>0</v>
      </c>
      <c r="K410" s="186">
        <f>Travel!AJ86</f>
        <v>0</v>
      </c>
      <c r="L410" s="186">
        <f>Travel!AK86</f>
        <v>0</v>
      </c>
      <c r="M410" s="186">
        <f>Travel!AL86</f>
        <v>0</v>
      </c>
      <c r="N410" s="186">
        <f>Travel!AM86</f>
        <v>0</v>
      </c>
      <c r="O410" s="186">
        <f>Travel!AN86</f>
        <v>0</v>
      </c>
      <c r="P410" s="186">
        <f>Travel!AO86</f>
        <v>0</v>
      </c>
      <c r="Q410" s="186">
        <f>Travel!AP86</f>
        <v>0</v>
      </c>
      <c r="R410" s="186">
        <f>Travel!AQ86</f>
        <v>0</v>
      </c>
      <c r="S410" s="186">
        <f>Travel!AR86</f>
        <v>0</v>
      </c>
      <c r="T410" s="186">
        <f>Travel!AS86</f>
        <v>0</v>
      </c>
      <c r="U410" s="186">
        <f>Travel!AT86</f>
        <v>0</v>
      </c>
      <c r="V410" s="186">
        <f t="shared" si="1"/>
        <v>0</v>
      </c>
      <c r="W410" s="180"/>
      <c r="X410" s="180"/>
      <c r="Y410" s="180"/>
      <c r="Z410" s="180"/>
    </row>
    <row r="411" ht="12.75" customHeight="1">
      <c r="A411" s="180" t="str">
        <f>Travel!AA87</f>
        <v>Budget</v>
      </c>
      <c r="B411" s="180" t="str">
        <f>Travel!AB87</f>
        <v>7064-000000</v>
      </c>
      <c r="C411" s="180">
        <f>Travel!AC87</f>
        <v>960</v>
      </c>
      <c r="D411" s="189" t="str">
        <f>Travel!AD87</f>
        <v>006</v>
      </c>
      <c r="E411" s="189"/>
      <c r="F411" s="180"/>
      <c r="G411" s="180"/>
      <c r="H411" s="180">
        <f>Travel!AG87</f>
        <v>110</v>
      </c>
      <c r="I411" s="180" t="str">
        <f>Travel!AH87</f>
        <v>USD</v>
      </c>
      <c r="J411" s="186">
        <f>Travel!AI87</f>
        <v>0</v>
      </c>
      <c r="K411" s="186">
        <f>Travel!AJ87</f>
        <v>0</v>
      </c>
      <c r="L411" s="186">
        <f>Travel!AK87</f>
        <v>0</v>
      </c>
      <c r="M411" s="186">
        <f>Travel!AL87</f>
        <v>0</v>
      </c>
      <c r="N411" s="186">
        <f>Travel!AM87</f>
        <v>0</v>
      </c>
      <c r="O411" s="186">
        <f>Travel!AN87</f>
        <v>0</v>
      </c>
      <c r="P411" s="186">
        <f>Travel!AO87</f>
        <v>0</v>
      </c>
      <c r="Q411" s="186">
        <f>Travel!AP87</f>
        <v>0</v>
      </c>
      <c r="R411" s="186">
        <f>Travel!AQ87</f>
        <v>0</v>
      </c>
      <c r="S411" s="186">
        <f>Travel!AR87</f>
        <v>0</v>
      </c>
      <c r="T411" s="186">
        <f>Travel!AS87</f>
        <v>0</v>
      </c>
      <c r="U411" s="186">
        <f>Travel!AT87</f>
        <v>0</v>
      </c>
      <c r="V411" s="186">
        <f t="shared" si="1"/>
        <v>0</v>
      </c>
      <c r="W411" s="180"/>
      <c r="X411" s="180"/>
      <c r="Y411" s="180"/>
      <c r="Z411" s="180"/>
    </row>
    <row r="412" ht="12.75" customHeight="1">
      <c r="A412" s="180" t="str">
        <f>Travel!AA88</f>
        <v>Budget</v>
      </c>
      <c r="B412" s="180" t="str">
        <f>Travel!AB88</f>
        <v>7066-000000</v>
      </c>
      <c r="C412" s="180">
        <f>Travel!AC88</f>
        <v>960</v>
      </c>
      <c r="D412" s="189" t="str">
        <f>Travel!AD88</f>
        <v>006</v>
      </c>
      <c r="E412" s="189"/>
      <c r="F412" s="180"/>
      <c r="G412" s="180"/>
      <c r="H412" s="180">
        <f>Travel!AG88</f>
        <v>110</v>
      </c>
      <c r="I412" s="180" t="str">
        <f>Travel!AH88</f>
        <v>USD</v>
      </c>
      <c r="J412" s="186">
        <f>Travel!AI88</f>
        <v>0</v>
      </c>
      <c r="K412" s="186">
        <f>Travel!AJ88</f>
        <v>0</v>
      </c>
      <c r="L412" s="186">
        <f>Travel!AK88</f>
        <v>0</v>
      </c>
      <c r="M412" s="186">
        <f>Travel!AL88</f>
        <v>0</v>
      </c>
      <c r="N412" s="186">
        <f>Travel!AM88</f>
        <v>0</v>
      </c>
      <c r="O412" s="186">
        <f>Travel!AN88</f>
        <v>0</v>
      </c>
      <c r="P412" s="186">
        <f>Travel!AO88</f>
        <v>0</v>
      </c>
      <c r="Q412" s="186">
        <f>Travel!AP88</f>
        <v>0</v>
      </c>
      <c r="R412" s="186">
        <f>Travel!AQ88</f>
        <v>0</v>
      </c>
      <c r="S412" s="186">
        <f>Travel!AR88</f>
        <v>0</v>
      </c>
      <c r="T412" s="186">
        <f>Travel!AS88</f>
        <v>0</v>
      </c>
      <c r="U412" s="186">
        <f>Travel!AT88</f>
        <v>0</v>
      </c>
      <c r="V412" s="186">
        <f t="shared" si="1"/>
        <v>0</v>
      </c>
      <c r="W412" s="180"/>
      <c r="X412" s="180"/>
      <c r="Y412" s="180"/>
      <c r="Z412" s="180"/>
    </row>
    <row r="413" ht="12.75" customHeight="1">
      <c r="A413" s="180" t="str">
        <f>Travel!AA89</f>
        <v>Budget</v>
      </c>
      <c r="B413" s="180" t="str">
        <f>Travel!AB89</f>
        <v>7068-000000</v>
      </c>
      <c r="C413" s="180">
        <f>Travel!AC89</f>
        <v>960</v>
      </c>
      <c r="D413" s="189" t="str">
        <f>Travel!AD89</f>
        <v>006</v>
      </c>
      <c r="E413" s="189"/>
      <c r="F413" s="180"/>
      <c r="G413" s="180"/>
      <c r="H413" s="180">
        <f>Travel!AG89</f>
        <v>110</v>
      </c>
      <c r="I413" s="180" t="str">
        <f>Travel!AH89</f>
        <v>USD</v>
      </c>
      <c r="J413" s="186">
        <f>Travel!AI89</f>
        <v>0</v>
      </c>
      <c r="K413" s="186">
        <f>Travel!AJ89</f>
        <v>0</v>
      </c>
      <c r="L413" s="186">
        <f>Travel!AK89</f>
        <v>0</v>
      </c>
      <c r="M413" s="186">
        <f>Travel!AL89</f>
        <v>0</v>
      </c>
      <c r="N413" s="186">
        <f>Travel!AM89</f>
        <v>0</v>
      </c>
      <c r="O413" s="186">
        <f>Travel!AN89</f>
        <v>0</v>
      </c>
      <c r="P413" s="186">
        <f>Travel!AO89</f>
        <v>0</v>
      </c>
      <c r="Q413" s="186">
        <f>Travel!AP89</f>
        <v>0</v>
      </c>
      <c r="R413" s="186">
        <f>Travel!AQ89</f>
        <v>0</v>
      </c>
      <c r="S413" s="186">
        <f>Travel!AR89</f>
        <v>0</v>
      </c>
      <c r="T413" s="186">
        <f>Travel!AS89</f>
        <v>0</v>
      </c>
      <c r="U413" s="186">
        <f>Travel!AT89</f>
        <v>0</v>
      </c>
      <c r="V413" s="186">
        <f t="shared" si="1"/>
        <v>0</v>
      </c>
      <c r="W413" s="180"/>
      <c r="X413" s="180"/>
      <c r="Y413" s="180"/>
      <c r="Z413" s="180"/>
    </row>
    <row r="414" ht="12.75" customHeight="1">
      <c r="A414" s="180" t="str">
        <f>Travel!AA90</f>
        <v>Budget</v>
      </c>
      <c r="B414" s="180" t="str">
        <f>Travel!AB90</f>
        <v>7072-000000</v>
      </c>
      <c r="C414" s="180">
        <f>Travel!AC90</f>
        <v>960</v>
      </c>
      <c r="D414" s="189" t="str">
        <f>Travel!AD90</f>
        <v>006</v>
      </c>
      <c r="E414" s="189"/>
      <c r="F414" s="180"/>
      <c r="G414" s="180"/>
      <c r="H414" s="180">
        <f>Travel!AG90</f>
        <v>110</v>
      </c>
      <c r="I414" s="180" t="str">
        <f>Travel!AH90</f>
        <v>USD</v>
      </c>
      <c r="J414" s="186">
        <f>Travel!AI90</f>
        <v>0</v>
      </c>
      <c r="K414" s="186">
        <f>Travel!AJ90</f>
        <v>0</v>
      </c>
      <c r="L414" s="186">
        <f>Travel!AK90</f>
        <v>0</v>
      </c>
      <c r="M414" s="186">
        <f>Travel!AL90</f>
        <v>0</v>
      </c>
      <c r="N414" s="186">
        <f>Travel!AM90</f>
        <v>0</v>
      </c>
      <c r="O414" s="186">
        <f>Travel!AN90</f>
        <v>0</v>
      </c>
      <c r="P414" s="186">
        <f>Travel!AO90</f>
        <v>0</v>
      </c>
      <c r="Q414" s="186">
        <f>Travel!AP90</f>
        <v>0</v>
      </c>
      <c r="R414" s="186">
        <f>Travel!AQ90</f>
        <v>0</v>
      </c>
      <c r="S414" s="186">
        <f>Travel!AR90</f>
        <v>0</v>
      </c>
      <c r="T414" s="186">
        <f>Travel!AS90</f>
        <v>0</v>
      </c>
      <c r="U414" s="186">
        <f>Travel!AT90</f>
        <v>0</v>
      </c>
      <c r="V414" s="186">
        <f t="shared" si="1"/>
        <v>0</v>
      </c>
      <c r="W414" s="180"/>
      <c r="X414" s="180"/>
      <c r="Y414" s="180"/>
      <c r="Z414" s="180"/>
    </row>
    <row r="415" ht="12.75" customHeight="1">
      <c r="A415" s="180" t="str">
        <f>Travel!AA94</f>
        <v>Budget</v>
      </c>
      <c r="B415" s="180" t="str">
        <f>Travel!AB94</f>
        <v>7060-000000</v>
      </c>
      <c r="C415" s="180">
        <f>Travel!AC94</f>
        <v>961</v>
      </c>
      <c r="D415" s="189" t="str">
        <f>Travel!AD94</f>
        <v>006</v>
      </c>
      <c r="E415" s="189"/>
      <c r="F415" s="180"/>
      <c r="G415" s="180"/>
      <c r="H415" s="180">
        <f>Travel!AG94</f>
        <v>110</v>
      </c>
      <c r="I415" s="180" t="str">
        <f>Travel!AH94</f>
        <v>USD</v>
      </c>
      <c r="J415" s="186">
        <f>Travel!AI94</f>
        <v>0</v>
      </c>
      <c r="K415" s="186">
        <f>Travel!AJ94</f>
        <v>0</v>
      </c>
      <c r="L415" s="186">
        <f>Travel!AK94</f>
        <v>0</v>
      </c>
      <c r="M415" s="186">
        <f>Travel!AL94</f>
        <v>0</v>
      </c>
      <c r="N415" s="186">
        <f>Travel!AM94</f>
        <v>0</v>
      </c>
      <c r="O415" s="186">
        <f>Travel!AN94</f>
        <v>0</v>
      </c>
      <c r="P415" s="186">
        <f>Travel!AO94</f>
        <v>0</v>
      </c>
      <c r="Q415" s="186">
        <f>Travel!AP94</f>
        <v>0</v>
      </c>
      <c r="R415" s="186">
        <f>Travel!AQ94</f>
        <v>0</v>
      </c>
      <c r="S415" s="186">
        <f>Travel!AR94</f>
        <v>0</v>
      </c>
      <c r="T415" s="186">
        <f>Travel!AS94</f>
        <v>0</v>
      </c>
      <c r="U415" s="186">
        <f>Travel!AT94</f>
        <v>0</v>
      </c>
      <c r="V415" s="186">
        <f t="shared" si="1"/>
        <v>0</v>
      </c>
      <c r="W415" s="180"/>
      <c r="X415" s="180"/>
      <c r="Y415" s="180"/>
      <c r="Z415" s="180"/>
    </row>
    <row r="416" ht="12.75" customHeight="1">
      <c r="A416" s="180" t="str">
        <f>Travel!AA95</f>
        <v>Budget</v>
      </c>
      <c r="B416" s="180" t="str">
        <f>Travel!AB95</f>
        <v>7062-000000</v>
      </c>
      <c r="C416" s="180">
        <f>Travel!AC95</f>
        <v>961</v>
      </c>
      <c r="D416" s="189" t="str">
        <f>Travel!AD95</f>
        <v>006</v>
      </c>
      <c r="E416" s="189"/>
      <c r="F416" s="180"/>
      <c r="G416" s="180"/>
      <c r="H416" s="180">
        <f>Travel!AG95</f>
        <v>110</v>
      </c>
      <c r="I416" s="180" t="str">
        <f>Travel!AH95</f>
        <v>USD</v>
      </c>
      <c r="J416" s="186">
        <f>Travel!AI95</f>
        <v>0</v>
      </c>
      <c r="K416" s="186">
        <f>Travel!AJ95</f>
        <v>0</v>
      </c>
      <c r="L416" s="186">
        <f>Travel!AK95</f>
        <v>0</v>
      </c>
      <c r="M416" s="186">
        <f>Travel!AL95</f>
        <v>0</v>
      </c>
      <c r="N416" s="186">
        <f>Travel!AM95</f>
        <v>0</v>
      </c>
      <c r="O416" s="186">
        <f>Travel!AN95</f>
        <v>0</v>
      </c>
      <c r="P416" s="186">
        <f>Travel!AO95</f>
        <v>0</v>
      </c>
      <c r="Q416" s="186">
        <f>Travel!AP95</f>
        <v>0</v>
      </c>
      <c r="R416" s="186">
        <f>Travel!AQ95</f>
        <v>0</v>
      </c>
      <c r="S416" s="186">
        <f>Travel!AR95</f>
        <v>0</v>
      </c>
      <c r="T416" s="186">
        <f>Travel!AS95</f>
        <v>0</v>
      </c>
      <c r="U416" s="186">
        <f>Travel!AT95</f>
        <v>0</v>
      </c>
      <c r="V416" s="186">
        <f t="shared" si="1"/>
        <v>0</v>
      </c>
      <c r="W416" s="180"/>
      <c r="X416" s="180"/>
      <c r="Y416" s="180"/>
      <c r="Z416" s="180"/>
    </row>
    <row r="417" ht="12.75" customHeight="1">
      <c r="A417" s="180" t="str">
        <f>Travel!AA96</f>
        <v>Budget</v>
      </c>
      <c r="B417" s="180" t="str">
        <f>Travel!AB96</f>
        <v>7064-000000</v>
      </c>
      <c r="C417" s="180">
        <f>Travel!AC96</f>
        <v>961</v>
      </c>
      <c r="D417" s="189" t="str">
        <f>Travel!AD96</f>
        <v>006</v>
      </c>
      <c r="E417" s="189"/>
      <c r="F417" s="180"/>
      <c r="G417" s="180"/>
      <c r="H417" s="180">
        <f>Travel!AG96</f>
        <v>110</v>
      </c>
      <c r="I417" s="180" t="str">
        <f>Travel!AH96</f>
        <v>USD</v>
      </c>
      <c r="J417" s="186">
        <f>Travel!AI96</f>
        <v>0</v>
      </c>
      <c r="K417" s="186">
        <f>Travel!AJ96</f>
        <v>0</v>
      </c>
      <c r="L417" s="186">
        <f>Travel!AK96</f>
        <v>0</v>
      </c>
      <c r="M417" s="186">
        <f>Travel!AL96</f>
        <v>0</v>
      </c>
      <c r="N417" s="186">
        <f>Travel!AM96</f>
        <v>0</v>
      </c>
      <c r="O417" s="186">
        <f>Travel!AN96</f>
        <v>0</v>
      </c>
      <c r="P417" s="186">
        <f>Travel!AO96</f>
        <v>0</v>
      </c>
      <c r="Q417" s="186">
        <f>Travel!AP96</f>
        <v>0</v>
      </c>
      <c r="R417" s="186">
        <f>Travel!AQ96</f>
        <v>0</v>
      </c>
      <c r="S417" s="186">
        <f>Travel!AR96</f>
        <v>0</v>
      </c>
      <c r="T417" s="186">
        <f>Travel!AS96</f>
        <v>0</v>
      </c>
      <c r="U417" s="186">
        <f>Travel!AT96</f>
        <v>0</v>
      </c>
      <c r="V417" s="186">
        <f t="shared" si="1"/>
        <v>0</v>
      </c>
      <c r="W417" s="180"/>
      <c r="X417" s="180"/>
      <c r="Y417" s="180"/>
      <c r="Z417" s="180"/>
    </row>
    <row r="418" ht="12.75" customHeight="1">
      <c r="A418" s="180" t="str">
        <f>Travel!AA97</f>
        <v>Budget</v>
      </c>
      <c r="B418" s="180" t="str">
        <f>Travel!AB97</f>
        <v>7066-000000</v>
      </c>
      <c r="C418" s="180">
        <f>Travel!AC97</f>
        <v>961</v>
      </c>
      <c r="D418" s="189" t="str">
        <f>Travel!AD97</f>
        <v>006</v>
      </c>
      <c r="E418" s="189"/>
      <c r="F418" s="180"/>
      <c r="G418" s="180"/>
      <c r="H418" s="180">
        <f>Travel!AG97</f>
        <v>110</v>
      </c>
      <c r="I418" s="180" t="str">
        <f>Travel!AH97</f>
        <v>USD</v>
      </c>
      <c r="J418" s="186">
        <f>Travel!AI97</f>
        <v>0</v>
      </c>
      <c r="K418" s="186">
        <f>Travel!AJ97</f>
        <v>0</v>
      </c>
      <c r="L418" s="186">
        <f>Travel!AK97</f>
        <v>0</v>
      </c>
      <c r="M418" s="186">
        <f>Travel!AL97</f>
        <v>0</v>
      </c>
      <c r="N418" s="186">
        <f>Travel!AM97</f>
        <v>0</v>
      </c>
      <c r="O418" s="186">
        <f>Travel!AN97</f>
        <v>0</v>
      </c>
      <c r="P418" s="186">
        <f>Travel!AO97</f>
        <v>0</v>
      </c>
      <c r="Q418" s="186">
        <f>Travel!AP97</f>
        <v>0</v>
      </c>
      <c r="R418" s="186">
        <f>Travel!AQ97</f>
        <v>0</v>
      </c>
      <c r="S418" s="186">
        <f>Travel!AR97</f>
        <v>0</v>
      </c>
      <c r="T418" s="186">
        <f>Travel!AS97</f>
        <v>0</v>
      </c>
      <c r="U418" s="186">
        <f>Travel!AT97</f>
        <v>0</v>
      </c>
      <c r="V418" s="186">
        <f t="shared" si="1"/>
        <v>0</v>
      </c>
      <c r="W418" s="180"/>
      <c r="X418" s="180"/>
      <c r="Y418" s="180"/>
      <c r="Z418" s="180"/>
    </row>
    <row r="419" ht="12.75" customHeight="1">
      <c r="A419" s="180" t="str">
        <f>Travel!AA98</f>
        <v>Budget</v>
      </c>
      <c r="B419" s="180" t="str">
        <f>Travel!AB98</f>
        <v>7068-000000</v>
      </c>
      <c r="C419" s="180">
        <f>Travel!AC98</f>
        <v>961</v>
      </c>
      <c r="D419" s="189" t="str">
        <f>Travel!AD98</f>
        <v>006</v>
      </c>
      <c r="E419" s="189"/>
      <c r="F419" s="180"/>
      <c r="G419" s="180"/>
      <c r="H419" s="180">
        <f>Travel!AG98</f>
        <v>110</v>
      </c>
      <c r="I419" s="180" t="str">
        <f>Travel!AH98</f>
        <v>USD</v>
      </c>
      <c r="J419" s="186">
        <f>Travel!AI98</f>
        <v>0</v>
      </c>
      <c r="K419" s="186">
        <f>Travel!AJ98</f>
        <v>0</v>
      </c>
      <c r="L419" s="186">
        <f>Travel!AK98</f>
        <v>0</v>
      </c>
      <c r="M419" s="186">
        <f>Travel!AL98</f>
        <v>0</v>
      </c>
      <c r="N419" s="186">
        <f>Travel!AM98</f>
        <v>0</v>
      </c>
      <c r="O419" s="186">
        <f>Travel!AN98</f>
        <v>0</v>
      </c>
      <c r="P419" s="186">
        <f>Travel!AO98</f>
        <v>0</v>
      </c>
      <c r="Q419" s="186">
        <f>Travel!AP98</f>
        <v>0</v>
      </c>
      <c r="R419" s="186">
        <f>Travel!AQ98</f>
        <v>0</v>
      </c>
      <c r="S419" s="186">
        <f>Travel!AR98</f>
        <v>0</v>
      </c>
      <c r="T419" s="186">
        <f>Travel!AS98</f>
        <v>0</v>
      </c>
      <c r="U419" s="186">
        <f>Travel!AT98</f>
        <v>0</v>
      </c>
      <c r="V419" s="186">
        <f t="shared" si="1"/>
        <v>0</v>
      </c>
      <c r="W419" s="180"/>
      <c r="X419" s="180"/>
      <c r="Y419" s="180"/>
      <c r="Z419" s="180"/>
    </row>
    <row r="420" ht="12.75" customHeight="1">
      <c r="A420" s="180" t="str">
        <f>Travel!AA99</f>
        <v>Budget</v>
      </c>
      <c r="B420" s="180" t="str">
        <f>Travel!AB99</f>
        <v>7072-000000</v>
      </c>
      <c r="C420" s="180">
        <f>Travel!AC99</f>
        <v>961</v>
      </c>
      <c r="D420" s="189" t="str">
        <f>Travel!AD99</f>
        <v>006</v>
      </c>
      <c r="E420" s="189"/>
      <c r="F420" s="180"/>
      <c r="G420" s="180"/>
      <c r="H420" s="180">
        <f>Travel!AG99</f>
        <v>110</v>
      </c>
      <c r="I420" s="180" t="str">
        <f>Travel!AH99</f>
        <v>USD</v>
      </c>
      <c r="J420" s="186">
        <f>Travel!AI99</f>
        <v>0</v>
      </c>
      <c r="K420" s="186">
        <f>Travel!AJ99</f>
        <v>0</v>
      </c>
      <c r="L420" s="186">
        <f>Travel!AK99</f>
        <v>0</v>
      </c>
      <c r="M420" s="186">
        <f>Travel!AL99</f>
        <v>0</v>
      </c>
      <c r="N420" s="186">
        <f>Travel!AM99</f>
        <v>0</v>
      </c>
      <c r="O420" s="186">
        <f>Travel!AN99</f>
        <v>0</v>
      </c>
      <c r="P420" s="186">
        <f>Travel!AO99</f>
        <v>0</v>
      </c>
      <c r="Q420" s="186">
        <f>Travel!AP99</f>
        <v>0</v>
      </c>
      <c r="R420" s="186">
        <f>Travel!AQ99</f>
        <v>0</v>
      </c>
      <c r="S420" s="186">
        <f>Travel!AR99</f>
        <v>0</v>
      </c>
      <c r="T420" s="186">
        <f>Travel!AS99</f>
        <v>0</v>
      </c>
      <c r="U420" s="186">
        <f>Travel!AT99</f>
        <v>0</v>
      </c>
      <c r="V420" s="186">
        <f t="shared" si="1"/>
        <v>0</v>
      </c>
      <c r="W420" s="180"/>
      <c r="X420" s="180"/>
      <c r="Y420" s="180"/>
      <c r="Z420" s="180"/>
    </row>
    <row r="421" ht="12.75" customHeight="1">
      <c r="A421" s="180" t="str">
        <f>Travel!AA103</f>
        <v>Budget</v>
      </c>
      <c r="B421" s="180" t="str">
        <f>Travel!AB103</f>
        <v>7060-000000</v>
      </c>
      <c r="C421" s="180">
        <f>Travel!AC103</f>
        <v>962</v>
      </c>
      <c r="D421" s="189" t="str">
        <f>Travel!AD103</f>
        <v>006</v>
      </c>
      <c r="E421" s="189"/>
      <c r="F421" s="180"/>
      <c r="G421" s="180"/>
      <c r="H421" s="180">
        <f>Travel!AG103</f>
        <v>110</v>
      </c>
      <c r="I421" s="180" t="str">
        <f>Travel!AH103</f>
        <v>USD</v>
      </c>
      <c r="J421" s="186">
        <f>Travel!AI103</f>
        <v>0</v>
      </c>
      <c r="K421" s="186">
        <f>Travel!AJ103</f>
        <v>0</v>
      </c>
      <c r="L421" s="186">
        <f>Travel!AK103</f>
        <v>0</v>
      </c>
      <c r="M421" s="186">
        <f>Travel!AL103</f>
        <v>0</v>
      </c>
      <c r="N421" s="186">
        <f>Travel!AM103</f>
        <v>0</v>
      </c>
      <c r="O421" s="186">
        <f>Travel!AN103</f>
        <v>0</v>
      </c>
      <c r="P421" s="186">
        <f>Travel!AO103</f>
        <v>0</v>
      </c>
      <c r="Q421" s="186">
        <f>Travel!AP103</f>
        <v>0</v>
      </c>
      <c r="R421" s="186">
        <f>Travel!AQ103</f>
        <v>0</v>
      </c>
      <c r="S421" s="186">
        <f>Travel!AR103</f>
        <v>0</v>
      </c>
      <c r="T421" s="186">
        <f>Travel!AS103</f>
        <v>0</v>
      </c>
      <c r="U421" s="186">
        <f>Travel!AT103</f>
        <v>0</v>
      </c>
      <c r="V421" s="186">
        <f t="shared" si="1"/>
        <v>0</v>
      </c>
      <c r="W421" s="180"/>
      <c r="X421" s="180"/>
      <c r="Y421" s="180"/>
      <c r="Z421" s="180"/>
    </row>
    <row r="422" ht="12.75" customHeight="1">
      <c r="A422" s="180" t="str">
        <f>Travel!AA104</f>
        <v>Budget</v>
      </c>
      <c r="B422" s="180" t="str">
        <f>Travel!AB104</f>
        <v>7062-000000</v>
      </c>
      <c r="C422" s="180">
        <f>Travel!AC104</f>
        <v>962</v>
      </c>
      <c r="D422" s="189" t="str">
        <f>Travel!AD104</f>
        <v>006</v>
      </c>
      <c r="E422" s="189"/>
      <c r="F422" s="180"/>
      <c r="G422" s="180"/>
      <c r="H422" s="180">
        <f>Travel!AG104</f>
        <v>110</v>
      </c>
      <c r="I422" s="180" t="str">
        <f>Travel!AH104</f>
        <v>USD</v>
      </c>
      <c r="J422" s="186">
        <f>Travel!AI104</f>
        <v>0</v>
      </c>
      <c r="K422" s="186">
        <f>Travel!AJ104</f>
        <v>0</v>
      </c>
      <c r="L422" s="186">
        <f>Travel!AK104</f>
        <v>0</v>
      </c>
      <c r="M422" s="186">
        <f>Travel!AL104</f>
        <v>0</v>
      </c>
      <c r="N422" s="186">
        <f>Travel!AM104</f>
        <v>0</v>
      </c>
      <c r="O422" s="186">
        <f>Travel!AN104</f>
        <v>0</v>
      </c>
      <c r="P422" s="186">
        <f>Travel!AO104</f>
        <v>0</v>
      </c>
      <c r="Q422" s="186">
        <f>Travel!AP104</f>
        <v>0</v>
      </c>
      <c r="R422" s="186">
        <f>Travel!AQ104</f>
        <v>0</v>
      </c>
      <c r="S422" s="186">
        <f>Travel!AR104</f>
        <v>0</v>
      </c>
      <c r="T422" s="186">
        <f>Travel!AS104</f>
        <v>0</v>
      </c>
      <c r="U422" s="186">
        <f>Travel!AT104</f>
        <v>0</v>
      </c>
      <c r="V422" s="186">
        <f t="shared" si="1"/>
        <v>0</v>
      </c>
      <c r="W422" s="180"/>
      <c r="X422" s="180"/>
      <c r="Y422" s="180"/>
      <c r="Z422" s="180"/>
    </row>
    <row r="423" ht="12.75" customHeight="1">
      <c r="A423" s="180" t="str">
        <f>Travel!AA105</f>
        <v>Budget</v>
      </c>
      <c r="B423" s="180" t="str">
        <f>Travel!AB105</f>
        <v>7064-000000</v>
      </c>
      <c r="C423" s="180">
        <f>Travel!AC105</f>
        <v>962</v>
      </c>
      <c r="D423" s="189" t="str">
        <f>Travel!AD105</f>
        <v>006</v>
      </c>
      <c r="E423" s="189"/>
      <c r="F423" s="180"/>
      <c r="G423" s="180"/>
      <c r="H423" s="180">
        <f>Travel!AG105</f>
        <v>110</v>
      </c>
      <c r="I423" s="180" t="str">
        <f>Travel!AH105</f>
        <v>USD</v>
      </c>
      <c r="J423" s="186">
        <f>Travel!AI105</f>
        <v>0</v>
      </c>
      <c r="K423" s="186">
        <f>Travel!AJ105</f>
        <v>0</v>
      </c>
      <c r="L423" s="186">
        <f>Travel!AK105</f>
        <v>0</v>
      </c>
      <c r="M423" s="186">
        <f>Travel!AL105</f>
        <v>0</v>
      </c>
      <c r="N423" s="186">
        <f>Travel!AM105</f>
        <v>0</v>
      </c>
      <c r="O423" s="186">
        <f>Travel!AN105</f>
        <v>0</v>
      </c>
      <c r="P423" s="186">
        <f>Travel!AO105</f>
        <v>0</v>
      </c>
      <c r="Q423" s="186">
        <f>Travel!AP105</f>
        <v>0</v>
      </c>
      <c r="R423" s="186">
        <f>Travel!AQ105</f>
        <v>0</v>
      </c>
      <c r="S423" s="186">
        <f>Travel!AR105</f>
        <v>0</v>
      </c>
      <c r="T423" s="186">
        <f>Travel!AS105</f>
        <v>0</v>
      </c>
      <c r="U423" s="186">
        <f>Travel!AT105</f>
        <v>0</v>
      </c>
      <c r="V423" s="186">
        <f t="shared" si="1"/>
        <v>0</v>
      </c>
      <c r="W423" s="180"/>
      <c r="X423" s="180"/>
      <c r="Y423" s="180"/>
      <c r="Z423" s="180"/>
    </row>
    <row r="424" ht="12.75" customHeight="1">
      <c r="A424" s="180" t="str">
        <f>Travel!AA106</f>
        <v>Budget</v>
      </c>
      <c r="B424" s="180" t="str">
        <f>Travel!AB106</f>
        <v>7066-000000</v>
      </c>
      <c r="C424" s="180">
        <f>Travel!AC106</f>
        <v>962</v>
      </c>
      <c r="D424" s="189" t="str">
        <f>Travel!AD106</f>
        <v>006</v>
      </c>
      <c r="E424" s="189"/>
      <c r="F424" s="180"/>
      <c r="G424" s="180"/>
      <c r="H424" s="180">
        <f>Travel!AG106</f>
        <v>110</v>
      </c>
      <c r="I424" s="180" t="str">
        <f>Travel!AH106</f>
        <v>USD</v>
      </c>
      <c r="J424" s="186">
        <f>Travel!AI106</f>
        <v>0</v>
      </c>
      <c r="K424" s="186">
        <f>Travel!AJ106</f>
        <v>0</v>
      </c>
      <c r="L424" s="186">
        <f>Travel!AK106</f>
        <v>0</v>
      </c>
      <c r="M424" s="186">
        <f>Travel!AL106</f>
        <v>0</v>
      </c>
      <c r="N424" s="186">
        <f>Travel!AM106</f>
        <v>0</v>
      </c>
      <c r="O424" s="186">
        <f>Travel!AN106</f>
        <v>0</v>
      </c>
      <c r="P424" s="186">
        <f>Travel!AO106</f>
        <v>0</v>
      </c>
      <c r="Q424" s="186">
        <f>Travel!AP106</f>
        <v>0</v>
      </c>
      <c r="R424" s="186">
        <f>Travel!AQ106</f>
        <v>0</v>
      </c>
      <c r="S424" s="186">
        <f>Travel!AR106</f>
        <v>0</v>
      </c>
      <c r="T424" s="186">
        <f>Travel!AS106</f>
        <v>0</v>
      </c>
      <c r="U424" s="186">
        <f>Travel!AT106</f>
        <v>0</v>
      </c>
      <c r="V424" s="186">
        <f t="shared" si="1"/>
        <v>0</v>
      </c>
      <c r="W424" s="180"/>
      <c r="X424" s="180"/>
      <c r="Y424" s="180"/>
      <c r="Z424" s="180"/>
    </row>
    <row r="425" ht="12.75" customHeight="1">
      <c r="A425" s="180" t="str">
        <f>Travel!AA107</f>
        <v>Budget</v>
      </c>
      <c r="B425" s="180" t="str">
        <f>Travel!AB107</f>
        <v>7068-000000</v>
      </c>
      <c r="C425" s="180">
        <f>Travel!AC107</f>
        <v>962</v>
      </c>
      <c r="D425" s="189" t="str">
        <f>Travel!AD107</f>
        <v>006</v>
      </c>
      <c r="E425" s="189"/>
      <c r="F425" s="180"/>
      <c r="G425" s="180"/>
      <c r="H425" s="180">
        <f>Travel!AG107</f>
        <v>110</v>
      </c>
      <c r="I425" s="180" t="str">
        <f>Travel!AH107</f>
        <v>USD</v>
      </c>
      <c r="J425" s="186">
        <f>Travel!AI107</f>
        <v>0</v>
      </c>
      <c r="K425" s="186">
        <f>Travel!AJ107</f>
        <v>0</v>
      </c>
      <c r="L425" s="186">
        <f>Travel!AK107</f>
        <v>0</v>
      </c>
      <c r="M425" s="186">
        <f>Travel!AL107</f>
        <v>0</v>
      </c>
      <c r="N425" s="186">
        <f>Travel!AM107</f>
        <v>0</v>
      </c>
      <c r="O425" s="186">
        <f>Travel!AN107</f>
        <v>0</v>
      </c>
      <c r="P425" s="186">
        <f>Travel!AO107</f>
        <v>0</v>
      </c>
      <c r="Q425" s="186">
        <f>Travel!AP107</f>
        <v>0</v>
      </c>
      <c r="R425" s="186">
        <f>Travel!AQ107</f>
        <v>0</v>
      </c>
      <c r="S425" s="186">
        <f>Travel!AR107</f>
        <v>0</v>
      </c>
      <c r="T425" s="186">
        <f>Travel!AS107</f>
        <v>0</v>
      </c>
      <c r="U425" s="186">
        <f>Travel!AT107</f>
        <v>0</v>
      </c>
      <c r="V425" s="186">
        <f t="shared" si="1"/>
        <v>0</v>
      </c>
      <c r="W425" s="180"/>
      <c r="X425" s="180"/>
      <c r="Y425" s="180"/>
      <c r="Z425" s="180"/>
    </row>
    <row r="426" ht="12.75" customHeight="1">
      <c r="A426" s="180" t="str">
        <f>Travel!AA108</f>
        <v>Budget</v>
      </c>
      <c r="B426" s="180" t="str">
        <f>Travel!AB108</f>
        <v>7072-000000</v>
      </c>
      <c r="C426" s="180">
        <f>Travel!AC108</f>
        <v>962</v>
      </c>
      <c r="D426" s="189" t="str">
        <f>Travel!AD108</f>
        <v>006</v>
      </c>
      <c r="E426" s="189"/>
      <c r="F426" s="180"/>
      <c r="G426" s="180"/>
      <c r="H426" s="180">
        <f>Travel!AG108</f>
        <v>110</v>
      </c>
      <c r="I426" s="180" t="str">
        <f>Travel!AH108</f>
        <v>USD</v>
      </c>
      <c r="J426" s="186">
        <f>Travel!AI108</f>
        <v>0</v>
      </c>
      <c r="K426" s="186">
        <f>Travel!AJ108</f>
        <v>0</v>
      </c>
      <c r="L426" s="186">
        <f>Travel!AK108</f>
        <v>0</v>
      </c>
      <c r="M426" s="186">
        <f>Travel!AL108</f>
        <v>0</v>
      </c>
      <c r="N426" s="186">
        <f>Travel!AM108</f>
        <v>0</v>
      </c>
      <c r="O426" s="186">
        <f>Travel!AN108</f>
        <v>0</v>
      </c>
      <c r="P426" s="186">
        <f>Travel!AO108</f>
        <v>0</v>
      </c>
      <c r="Q426" s="186">
        <f>Travel!AP108</f>
        <v>0</v>
      </c>
      <c r="R426" s="186">
        <f>Travel!AQ108</f>
        <v>0</v>
      </c>
      <c r="S426" s="186">
        <f>Travel!AR108</f>
        <v>0</v>
      </c>
      <c r="T426" s="186">
        <f>Travel!AS108</f>
        <v>0</v>
      </c>
      <c r="U426" s="186">
        <f>Travel!AT108</f>
        <v>0</v>
      </c>
      <c r="V426" s="186">
        <f t="shared" si="1"/>
        <v>0</v>
      </c>
      <c r="W426" s="180"/>
      <c r="X426" s="180"/>
      <c r="Y426" s="180"/>
      <c r="Z426" s="180"/>
    </row>
    <row r="427" ht="12.75" customHeight="1">
      <c r="A427" s="180" t="str">
        <f>Travel!AA112</f>
        <v>Budget</v>
      </c>
      <c r="B427" s="180" t="str">
        <f>Travel!AB112</f>
        <v>7060-000000</v>
      </c>
      <c r="C427" s="180">
        <f>Travel!AC112</f>
        <v>963</v>
      </c>
      <c r="D427" s="189" t="str">
        <f>Travel!AD112</f>
        <v>006</v>
      </c>
      <c r="E427" s="189"/>
      <c r="F427" s="180"/>
      <c r="G427" s="180"/>
      <c r="H427" s="180">
        <f>Travel!AG112</f>
        <v>110</v>
      </c>
      <c r="I427" s="180" t="str">
        <f>Travel!AH112</f>
        <v>USD</v>
      </c>
      <c r="J427" s="186">
        <f>Travel!AI112</f>
        <v>0</v>
      </c>
      <c r="K427" s="186">
        <f>Travel!AJ112</f>
        <v>0</v>
      </c>
      <c r="L427" s="186">
        <f>Travel!AK112</f>
        <v>0</v>
      </c>
      <c r="M427" s="186">
        <f>Travel!AL112</f>
        <v>0</v>
      </c>
      <c r="N427" s="186">
        <f>Travel!AM112</f>
        <v>0</v>
      </c>
      <c r="O427" s="186">
        <f>Travel!AN112</f>
        <v>0</v>
      </c>
      <c r="P427" s="186">
        <f>Travel!AO112</f>
        <v>0</v>
      </c>
      <c r="Q427" s="186">
        <f>Travel!AP112</f>
        <v>0</v>
      </c>
      <c r="R427" s="186">
        <f>Travel!AQ112</f>
        <v>0</v>
      </c>
      <c r="S427" s="186">
        <f>Travel!AR112</f>
        <v>0</v>
      </c>
      <c r="T427" s="186">
        <f>Travel!AS112</f>
        <v>0</v>
      </c>
      <c r="U427" s="186">
        <f>Travel!AT112</f>
        <v>0</v>
      </c>
      <c r="V427" s="186">
        <f t="shared" si="1"/>
        <v>0</v>
      </c>
      <c r="W427" s="180"/>
      <c r="X427" s="180"/>
      <c r="Y427" s="180"/>
      <c r="Z427" s="180"/>
    </row>
    <row r="428" ht="12.75" customHeight="1">
      <c r="A428" s="180" t="str">
        <f>Travel!AA113</f>
        <v>Budget</v>
      </c>
      <c r="B428" s="180" t="str">
        <f>Travel!AB113</f>
        <v>7062-000000</v>
      </c>
      <c r="C428" s="180">
        <f>Travel!AC113</f>
        <v>963</v>
      </c>
      <c r="D428" s="189" t="str">
        <f>Travel!AD113</f>
        <v>006</v>
      </c>
      <c r="E428" s="189"/>
      <c r="F428" s="180"/>
      <c r="G428" s="180"/>
      <c r="H428" s="180">
        <f>Travel!AG113</f>
        <v>110</v>
      </c>
      <c r="I428" s="180" t="str">
        <f>Travel!AH113</f>
        <v>USD</v>
      </c>
      <c r="J428" s="186">
        <f>Travel!AI113</f>
        <v>0</v>
      </c>
      <c r="K428" s="186">
        <f>Travel!AJ113</f>
        <v>0</v>
      </c>
      <c r="L428" s="186">
        <f>Travel!AK113</f>
        <v>0</v>
      </c>
      <c r="M428" s="186">
        <f>Travel!AL113</f>
        <v>0</v>
      </c>
      <c r="N428" s="186">
        <f>Travel!AM113</f>
        <v>0</v>
      </c>
      <c r="O428" s="186">
        <f>Travel!AN113</f>
        <v>0</v>
      </c>
      <c r="P428" s="186">
        <f>Travel!AO113</f>
        <v>0</v>
      </c>
      <c r="Q428" s="186">
        <f>Travel!AP113</f>
        <v>0</v>
      </c>
      <c r="R428" s="186">
        <f>Travel!AQ113</f>
        <v>0</v>
      </c>
      <c r="S428" s="186">
        <f>Travel!AR113</f>
        <v>0</v>
      </c>
      <c r="T428" s="186">
        <f>Travel!AS113</f>
        <v>0</v>
      </c>
      <c r="U428" s="186">
        <f>Travel!AT113</f>
        <v>0</v>
      </c>
      <c r="V428" s="186">
        <f t="shared" si="1"/>
        <v>0</v>
      </c>
      <c r="W428" s="180"/>
      <c r="X428" s="180"/>
      <c r="Y428" s="180"/>
      <c r="Z428" s="180"/>
    </row>
    <row r="429" ht="12.75" customHeight="1">
      <c r="A429" s="180" t="str">
        <f>Travel!AA114</f>
        <v>Budget</v>
      </c>
      <c r="B429" s="180" t="str">
        <f>Travel!AB114</f>
        <v>7064-000000</v>
      </c>
      <c r="C429" s="180">
        <f>Travel!AC114</f>
        <v>963</v>
      </c>
      <c r="D429" s="189" t="str">
        <f>Travel!AD114</f>
        <v>006</v>
      </c>
      <c r="E429" s="189"/>
      <c r="F429" s="180"/>
      <c r="G429" s="180"/>
      <c r="H429" s="180">
        <f>Travel!AG114</f>
        <v>110</v>
      </c>
      <c r="I429" s="180" t="str">
        <f>Travel!AH114</f>
        <v>USD</v>
      </c>
      <c r="J429" s="186">
        <f>Travel!AI114</f>
        <v>0</v>
      </c>
      <c r="K429" s="186">
        <f>Travel!AJ114</f>
        <v>0</v>
      </c>
      <c r="L429" s="186">
        <f>Travel!AK114</f>
        <v>0</v>
      </c>
      <c r="M429" s="186">
        <f>Travel!AL114</f>
        <v>0</v>
      </c>
      <c r="N429" s="186">
        <f>Travel!AM114</f>
        <v>0</v>
      </c>
      <c r="O429" s="186">
        <f>Travel!AN114</f>
        <v>0</v>
      </c>
      <c r="P429" s="186">
        <f>Travel!AO114</f>
        <v>0</v>
      </c>
      <c r="Q429" s="186">
        <f>Travel!AP114</f>
        <v>0</v>
      </c>
      <c r="R429" s="186">
        <f>Travel!AQ114</f>
        <v>0</v>
      </c>
      <c r="S429" s="186">
        <f>Travel!AR114</f>
        <v>0</v>
      </c>
      <c r="T429" s="186">
        <f>Travel!AS114</f>
        <v>0</v>
      </c>
      <c r="U429" s="186">
        <f>Travel!AT114</f>
        <v>0</v>
      </c>
      <c r="V429" s="186">
        <f t="shared" si="1"/>
        <v>0</v>
      </c>
      <c r="W429" s="180"/>
      <c r="X429" s="180"/>
      <c r="Y429" s="180"/>
      <c r="Z429" s="180"/>
    </row>
    <row r="430" ht="12.75" customHeight="1">
      <c r="A430" s="180" t="str">
        <f>Travel!AA115</f>
        <v>Budget</v>
      </c>
      <c r="B430" s="180" t="str">
        <f>Travel!AB115</f>
        <v>7066-000000</v>
      </c>
      <c r="C430" s="180">
        <f>Travel!AC115</f>
        <v>963</v>
      </c>
      <c r="D430" s="189" t="str">
        <f>Travel!AD115</f>
        <v>006</v>
      </c>
      <c r="E430" s="189"/>
      <c r="F430" s="180"/>
      <c r="G430" s="180"/>
      <c r="H430" s="180">
        <f>Travel!AG115</f>
        <v>110</v>
      </c>
      <c r="I430" s="180" t="str">
        <f>Travel!AH115</f>
        <v>USD</v>
      </c>
      <c r="J430" s="186">
        <f>Travel!AI115</f>
        <v>0</v>
      </c>
      <c r="K430" s="186">
        <f>Travel!AJ115</f>
        <v>0</v>
      </c>
      <c r="L430" s="186">
        <f>Travel!AK115</f>
        <v>0</v>
      </c>
      <c r="M430" s="186">
        <f>Travel!AL115</f>
        <v>0</v>
      </c>
      <c r="N430" s="186">
        <f>Travel!AM115</f>
        <v>0</v>
      </c>
      <c r="O430" s="186">
        <f>Travel!AN115</f>
        <v>0</v>
      </c>
      <c r="P430" s="186">
        <f>Travel!AO115</f>
        <v>0</v>
      </c>
      <c r="Q430" s="186">
        <f>Travel!AP115</f>
        <v>0</v>
      </c>
      <c r="R430" s="186">
        <f>Travel!AQ115</f>
        <v>0</v>
      </c>
      <c r="S430" s="186">
        <f>Travel!AR115</f>
        <v>0</v>
      </c>
      <c r="T430" s="186">
        <f>Travel!AS115</f>
        <v>0</v>
      </c>
      <c r="U430" s="186">
        <f>Travel!AT115</f>
        <v>0</v>
      </c>
      <c r="V430" s="186">
        <f t="shared" si="1"/>
        <v>0</v>
      </c>
      <c r="W430" s="180"/>
      <c r="X430" s="180"/>
      <c r="Y430" s="180"/>
      <c r="Z430" s="180"/>
    </row>
    <row r="431" ht="12.75" customHeight="1">
      <c r="A431" s="180" t="str">
        <f>Travel!AA116</f>
        <v>Budget</v>
      </c>
      <c r="B431" s="180" t="str">
        <f>Travel!AB116</f>
        <v>7068-000000</v>
      </c>
      <c r="C431" s="180">
        <f>Travel!AC116</f>
        <v>963</v>
      </c>
      <c r="D431" s="189" t="str">
        <f>Travel!AD116</f>
        <v>006</v>
      </c>
      <c r="E431" s="189"/>
      <c r="F431" s="180"/>
      <c r="G431" s="180"/>
      <c r="H431" s="180">
        <f>Travel!AG116</f>
        <v>110</v>
      </c>
      <c r="I431" s="180" t="str">
        <f>Travel!AH116</f>
        <v>USD</v>
      </c>
      <c r="J431" s="186">
        <f>Travel!AI116</f>
        <v>0</v>
      </c>
      <c r="K431" s="186">
        <f>Travel!AJ116</f>
        <v>0</v>
      </c>
      <c r="L431" s="186">
        <f>Travel!AK116</f>
        <v>0</v>
      </c>
      <c r="M431" s="186">
        <f>Travel!AL116</f>
        <v>0</v>
      </c>
      <c r="N431" s="186">
        <f>Travel!AM116</f>
        <v>0</v>
      </c>
      <c r="O431" s="186">
        <f>Travel!AN116</f>
        <v>0</v>
      </c>
      <c r="P431" s="186">
        <f>Travel!AO116</f>
        <v>0</v>
      </c>
      <c r="Q431" s="186">
        <f>Travel!AP116</f>
        <v>0</v>
      </c>
      <c r="R431" s="186">
        <f>Travel!AQ116</f>
        <v>0</v>
      </c>
      <c r="S431" s="186">
        <f>Travel!AR116</f>
        <v>0</v>
      </c>
      <c r="T431" s="186">
        <f>Travel!AS116</f>
        <v>0</v>
      </c>
      <c r="U431" s="186">
        <f>Travel!AT116</f>
        <v>0</v>
      </c>
      <c r="V431" s="186">
        <f t="shared" si="1"/>
        <v>0</v>
      </c>
      <c r="W431" s="180"/>
      <c r="X431" s="180"/>
      <c r="Y431" s="180"/>
      <c r="Z431" s="180"/>
    </row>
    <row r="432" ht="12.75" customHeight="1">
      <c r="A432" s="180" t="str">
        <f>Lodging!AA10</f>
        <v>Budget</v>
      </c>
      <c r="B432" s="180" t="str">
        <f>Lodging!AB10</f>
        <v>7058-000000</v>
      </c>
      <c r="C432" s="180">
        <f>Lodging!AC10</f>
        <v>970</v>
      </c>
      <c r="D432" s="189" t="str">
        <f>Lodging!AD10</f>
        <v>006</v>
      </c>
      <c r="E432" s="189"/>
      <c r="F432" s="180"/>
      <c r="G432" s="180"/>
      <c r="H432" s="180">
        <f>Lodging!AG10</f>
        <v>110</v>
      </c>
      <c r="I432" s="180" t="str">
        <f>Lodging!AH10</f>
        <v>USD</v>
      </c>
      <c r="J432" s="186">
        <f>Lodging!AI10</f>
        <v>0</v>
      </c>
      <c r="K432" s="186">
        <f>Lodging!AJ10</f>
        <v>0</v>
      </c>
      <c r="L432" s="186">
        <f>Lodging!AK10</f>
        <v>0</v>
      </c>
      <c r="M432" s="186">
        <f>Lodging!AL10</f>
        <v>0</v>
      </c>
      <c r="N432" s="186">
        <f>Lodging!AM10</f>
        <v>0</v>
      </c>
      <c r="O432" s="186">
        <f>Lodging!AN10</f>
        <v>0</v>
      </c>
      <c r="P432" s="186">
        <f>Lodging!AO10</f>
        <v>900</v>
      </c>
      <c r="Q432" s="186">
        <f>Lodging!AP10</f>
        <v>0</v>
      </c>
      <c r="R432" s="186">
        <f>Lodging!AQ10</f>
        <v>0</v>
      </c>
      <c r="S432" s="186">
        <f>Lodging!AR10</f>
        <v>0</v>
      </c>
      <c r="T432" s="186">
        <f>Lodging!AS10</f>
        <v>0</v>
      </c>
      <c r="U432" s="186">
        <f>Lodging!AT10</f>
        <v>0</v>
      </c>
      <c r="V432" s="186">
        <f t="shared" si="1"/>
        <v>900</v>
      </c>
      <c r="W432" s="180"/>
      <c r="X432" s="180"/>
      <c r="Y432" s="180"/>
      <c r="Z432" s="180"/>
    </row>
    <row r="433" ht="12.75" customHeight="1">
      <c r="A433" s="180" t="str">
        <f>Lodging!AA14</f>
        <v>Budget</v>
      </c>
      <c r="B433" s="180" t="str">
        <f>Lodging!AB14</f>
        <v>7058-000000</v>
      </c>
      <c r="C433" s="180">
        <f>Lodging!AC14</f>
        <v>971</v>
      </c>
      <c r="D433" s="189" t="str">
        <f>Lodging!AD14</f>
        <v>006</v>
      </c>
      <c r="E433" s="189"/>
      <c r="F433" s="180"/>
      <c r="G433" s="180"/>
      <c r="H433" s="180">
        <f>Lodging!AG14</f>
        <v>110</v>
      </c>
      <c r="I433" s="180" t="str">
        <f>Lodging!AH14</f>
        <v>USD</v>
      </c>
      <c r="J433" s="186">
        <f>Lodging!AI14</f>
        <v>0</v>
      </c>
      <c r="K433" s="186">
        <f>Lodging!AJ14</f>
        <v>0</v>
      </c>
      <c r="L433" s="186">
        <f>Lodging!AK14</f>
        <v>0</v>
      </c>
      <c r="M433" s="186">
        <f>Lodging!AL14</f>
        <v>0</v>
      </c>
      <c r="N433" s="186">
        <f>Lodging!AM14</f>
        <v>0</v>
      </c>
      <c r="O433" s="186">
        <f>Lodging!AN14</f>
        <v>0</v>
      </c>
      <c r="P433" s="186">
        <f>Lodging!AO14</f>
        <v>900</v>
      </c>
      <c r="Q433" s="186">
        <f>Lodging!AP14</f>
        <v>0</v>
      </c>
      <c r="R433" s="186">
        <f>Lodging!AQ14</f>
        <v>0</v>
      </c>
      <c r="S433" s="186">
        <f>Lodging!AR14</f>
        <v>0</v>
      </c>
      <c r="T433" s="186">
        <f>Lodging!AS14</f>
        <v>0</v>
      </c>
      <c r="U433" s="186">
        <f>Lodging!AT14</f>
        <v>0</v>
      </c>
      <c r="V433" s="186">
        <f t="shared" si="1"/>
        <v>900</v>
      </c>
      <c r="W433" s="180"/>
      <c r="X433" s="180"/>
      <c r="Y433" s="180"/>
      <c r="Z433" s="180"/>
    </row>
    <row r="434" ht="12.75" customHeight="1">
      <c r="A434" s="180" t="str">
        <f>Lodging!AA18</f>
        <v>Budget</v>
      </c>
      <c r="B434" s="180" t="str">
        <f>Lodging!AB18</f>
        <v>7058-000000</v>
      </c>
      <c r="C434" s="180">
        <f>Lodging!AC18</f>
        <v>972</v>
      </c>
      <c r="D434" s="189" t="str">
        <f>Lodging!AD18</f>
        <v>006</v>
      </c>
      <c r="E434" s="189"/>
      <c r="F434" s="180"/>
      <c r="G434" s="180"/>
      <c r="H434" s="180">
        <f>Lodging!AG18</f>
        <v>110</v>
      </c>
      <c r="I434" s="180" t="str">
        <f>Lodging!AH18</f>
        <v>USD</v>
      </c>
      <c r="J434" s="186">
        <f>Lodging!AI18</f>
        <v>0</v>
      </c>
      <c r="K434" s="186">
        <f>Lodging!AJ18</f>
        <v>0</v>
      </c>
      <c r="L434" s="186">
        <f>Lodging!AK18</f>
        <v>0</v>
      </c>
      <c r="M434" s="186">
        <f>Lodging!AL18</f>
        <v>0</v>
      </c>
      <c r="N434" s="186">
        <f>Lodging!AM18</f>
        <v>0</v>
      </c>
      <c r="O434" s="186">
        <f>Lodging!AN18</f>
        <v>0</v>
      </c>
      <c r="P434" s="186">
        <f>Lodging!AO18</f>
        <v>900</v>
      </c>
      <c r="Q434" s="186">
        <f>Lodging!AP18</f>
        <v>0</v>
      </c>
      <c r="R434" s="186">
        <f>Lodging!AQ18</f>
        <v>0</v>
      </c>
      <c r="S434" s="186">
        <f>Lodging!AR18</f>
        <v>0</v>
      </c>
      <c r="T434" s="186">
        <f>Lodging!AS18</f>
        <v>0</v>
      </c>
      <c r="U434" s="186">
        <f>Lodging!AT18</f>
        <v>0</v>
      </c>
      <c r="V434" s="186">
        <f t="shared" si="1"/>
        <v>900</v>
      </c>
      <c r="W434" s="180"/>
      <c r="X434" s="180"/>
      <c r="Y434" s="180"/>
      <c r="Z434" s="180"/>
    </row>
    <row r="435" ht="12.75" customHeight="1">
      <c r="A435" s="180" t="str">
        <f>Lodging!AA22</f>
        <v>Budget</v>
      </c>
      <c r="B435" s="180" t="str">
        <f>Lodging!AB22</f>
        <v>7058-000000</v>
      </c>
      <c r="C435" s="180">
        <f>Lodging!AC22</f>
        <v>973</v>
      </c>
      <c r="D435" s="189" t="str">
        <f>Lodging!AD22</f>
        <v>006</v>
      </c>
      <c r="E435" s="189"/>
      <c r="F435" s="180"/>
      <c r="G435" s="180"/>
      <c r="H435" s="180">
        <f>Lodging!AG22</f>
        <v>110</v>
      </c>
      <c r="I435" s="180" t="str">
        <f>Lodging!AH22</f>
        <v>USD</v>
      </c>
      <c r="J435" s="186">
        <f>Lodging!AI22</f>
        <v>0</v>
      </c>
      <c r="K435" s="186">
        <f>Lodging!AJ22</f>
        <v>0</v>
      </c>
      <c r="L435" s="186">
        <f>Lodging!AK22</f>
        <v>0</v>
      </c>
      <c r="M435" s="186">
        <f>Lodging!AL22</f>
        <v>0</v>
      </c>
      <c r="N435" s="186">
        <f>Lodging!AM22</f>
        <v>0</v>
      </c>
      <c r="O435" s="186">
        <f>Lodging!AN22</f>
        <v>0</v>
      </c>
      <c r="P435" s="186">
        <f>Lodging!AO22</f>
        <v>0</v>
      </c>
      <c r="Q435" s="186">
        <f>Lodging!AP22</f>
        <v>0</v>
      </c>
      <c r="R435" s="186">
        <f>Lodging!AQ22</f>
        <v>0</v>
      </c>
      <c r="S435" s="186">
        <f>Lodging!AR22</f>
        <v>0</v>
      </c>
      <c r="T435" s="186">
        <f>Lodging!AS22</f>
        <v>0</v>
      </c>
      <c r="U435" s="186">
        <f>Lodging!AT22</f>
        <v>0</v>
      </c>
      <c r="V435" s="186">
        <f t="shared" si="1"/>
        <v>0</v>
      </c>
      <c r="W435" s="180"/>
      <c r="X435" s="180"/>
      <c r="Y435" s="180"/>
      <c r="Z435" s="180"/>
    </row>
    <row r="436" ht="12.75" customHeight="1">
      <c r="A436" s="180" t="str">
        <f>Lodging!AA26</f>
        <v>Budget</v>
      </c>
      <c r="B436" s="180" t="str">
        <f>Lodging!AB26</f>
        <v>7058-000000</v>
      </c>
      <c r="C436" s="180">
        <f>Lodging!AC26</f>
        <v>974</v>
      </c>
      <c r="D436" s="189" t="str">
        <f>Lodging!AD26</f>
        <v>006</v>
      </c>
      <c r="E436" s="189"/>
      <c r="F436" s="180"/>
      <c r="G436" s="180"/>
      <c r="H436" s="180">
        <f>Lodging!AG26</f>
        <v>110</v>
      </c>
      <c r="I436" s="180" t="str">
        <f>Lodging!AH26</f>
        <v>USD</v>
      </c>
      <c r="J436" s="186">
        <f>Lodging!AI26</f>
        <v>0</v>
      </c>
      <c r="K436" s="186">
        <f>Lodging!AJ26</f>
        <v>0</v>
      </c>
      <c r="L436" s="186">
        <f>Lodging!AK26</f>
        <v>0</v>
      </c>
      <c r="M436" s="186">
        <f>Lodging!AL26</f>
        <v>0</v>
      </c>
      <c r="N436" s="186">
        <f>Lodging!AM26</f>
        <v>0</v>
      </c>
      <c r="O436" s="186">
        <f>Lodging!AN26</f>
        <v>0</v>
      </c>
      <c r="P436" s="186">
        <f>Lodging!AO26</f>
        <v>0</v>
      </c>
      <c r="Q436" s="186">
        <f>Lodging!AP26</f>
        <v>0</v>
      </c>
      <c r="R436" s="186">
        <f>Lodging!AQ26</f>
        <v>0</v>
      </c>
      <c r="S436" s="186">
        <f>Lodging!AR26</f>
        <v>0</v>
      </c>
      <c r="T436" s="186">
        <f>Lodging!AS26</f>
        <v>0</v>
      </c>
      <c r="U436" s="186">
        <f>Lodging!AT26</f>
        <v>0</v>
      </c>
      <c r="V436" s="186">
        <f t="shared" si="1"/>
        <v>0</v>
      </c>
      <c r="W436" s="180"/>
      <c r="X436" s="180"/>
      <c r="Y436" s="180"/>
      <c r="Z436" s="180"/>
    </row>
    <row r="437" ht="12.75" customHeight="1">
      <c r="A437" s="180" t="str">
        <f>Lodging!AA30</f>
        <v>Budget</v>
      </c>
      <c r="B437" s="180" t="str">
        <f>Lodging!AB30</f>
        <v>7058-000000</v>
      </c>
      <c r="C437" s="180">
        <f>Lodging!AC30</f>
        <v>975</v>
      </c>
      <c r="D437" s="189" t="str">
        <f>Lodging!AD30</f>
        <v>006</v>
      </c>
      <c r="E437" s="189"/>
      <c r="F437" s="180"/>
      <c r="G437" s="180"/>
      <c r="H437" s="180">
        <f>Lodging!AG30</f>
        <v>110</v>
      </c>
      <c r="I437" s="180" t="str">
        <f>Lodging!AH30</f>
        <v>USD</v>
      </c>
      <c r="J437" s="186">
        <f>Lodging!AI30</f>
        <v>0</v>
      </c>
      <c r="K437" s="186">
        <f>Lodging!AJ30</f>
        <v>0</v>
      </c>
      <c r="L437" s="186">
        <f>Lodging!AK30</f>
        <v>0</v>
      </c>
      <c r="M437" s="186">
        <f>Lodging!AL30</f>
        <v>0</v>
      </c>
      <c r="N437" s="186">
        <f>Lodging!AM30</f>
        <v>0</v>
      </c>
      <c r="O437" s="186">
        <f>Lodging!AN30</f>
        <v>0</v>
      </c>
      <c r="P437" s="186">
        <f>Lodging!AO30</f>
        <v>0</v>
      </c>
      <c r="Q437" s="186">
        <f>Lodging!AP30</f>
        <v>0</v>
      </c>
      <c r="R437" s="186">
        <f>Lodging!AQ30</f>
        <v>0</v>
      </c>
      <c r="S437" s="186">
        <f>Lodging!AR30</f>
        <v>0</v>
      </c>
      <c r="T437" s="186">
        <f>Lodging!AS30</f>
        <v>0</v>
      </c>
      <c r="U437" s="186">
        <f>Lodging!AT30</f>
        <v>0</v>
      </c>
      <c r="V437" s="186">
        <f t="shared" si="1"/>
        <v>0</v>
      </c>
      <c r="W437" s="180"/>
      <c r="X437" s="180"/>
      <c r="Y437" s="180"/>
      <c r="Z437" s="180"/>
    </row>
    <row r="438" ht="12.75" customHeight="1">
      <c r="A438" s="180" t="str">
        <f>Lodging!AA34</f>
        <v>Budget</v>
      </c>
      <c r="B438" s="180" t="str">
        <f>Lodging!AB34</f>
        <v>7058-000000</v>
      </c>
      <c r="C438" s="180">
        <f>Lodging!AC34</f>
        <v>976</v>
      </c>
      <c r="D438" s="189" t="str">
        <f>Lodging!AD34</f>
        <v>006</v>
      </c>
      <c r="E438" s="189"/>
      <c r="F438" s="180"/>
      <c r="G438" s="180"/>
      <c r="H438" s="180">
        <f>Lodging!AG34</f>
        <v>110</v>
      </c>
      <c r="I438" s="180" t="str">
        <f>Lodging!AH34</f>
        <v>USD</v>
      </c>
      <c r="J438" s="186">
        <f>Lodging!AI34</f>
        <v>0</v>
      </c>
      <c r="K438" s="186">
        <f>Lodging!AJ34</f>
        <v>0</v>
      </c>
      <c r="L438" s="186">
        <f>Lodging!AK34</f>
        <v>0</v>
      </c>
      <c r="M438" s="186">
        <f>Lodging!AL34</f>
        <v>0</v>
      </c>
      <c r="N438" s="186">
        <f>Lodging!AM34</f>
        <v>0</v>
      </c>
      <c r="O438" s="186">
        <f>Lodging!AN34</f>
        <v>0</v>
      </c>
      <c r="P438" s="186">
        <f>Lodging!AO34</f>
        <v>0</v>
      </c>
      <c r="Q438" s="186">
        <f>Lodging!AP34</f>
        <v>0</v>
      </c>
      <c r="R438" s="186">
        <f>Lodging!AQ34</f>
        <v>0</v>
      </c>
      <c r="S438" s="186">
        <f>Lodging!AR34</f>
        <v>0</v>
      </c>
      <c r="T438" s="186">
        <f>Lodging!AS34</f>
        <v>0</v>
      </c>
      <c r="U438" s="186">
        <f>Lodging!AT34</f>
        <v>0</v>
      </c>
      <c r="V438" s="186">
        <f t="shared" si="1"/>
        <v>0</v>
      </c>
      <c r="W438" s="180"/>
      <c r="X438" s="180"/>
      <c r="Y438" s="180"/>
      <c r="Z438" s="180"/>
    </row>
    <row r="439" ht="12.75" customHeight="1">
      <c r="A439" s="180" t="str">
        <f>Lodging!AA38</f>
        <v>Budget</v>
      </c>
      <c r="B439" s="180" t="str">
        <f>Lodging!AB38</f>
        <v>7058-000000</v>
      </c>
      <c r="C439" s="180">
        <f>Lodging!AC38</f>
        <v>977</v>
      </c>
      <c r="D439" s="189" t="str">
        <f>Lodging!AD38</f>
        <v>006</v>
      </c>
      <c r="E439" s="189"/>
      <c r="F439" s="180"/>
      <c r="G439" s="180"/>
      <c r="H439" s="180">
        <f>Lodging!AG38</f>
        <v>110</v>
      </c>
      <c r="I439" s="180" t="str">
        <f>Lodging!AH38</f>
        <v>USD</v>
      </c>
      <c r="J439" s="186">
        <f>Lodging!AI38</f>
        <v>0</v>
      </c>
      <c r="K439" s="186">
        <f>Lodging!AJ38</f>
        <v>0</v>
      </c>
      <c r="L439" s="186">
        <f>Lodging!AK38</f>
        <v>0</v>
      </c>
      <c r="M439" s="186">
        <f>Lodging!AL38</f>
        <v>0</v>
      </c>
      <c r="N439" s="186">
        <f>Lodging!AM38</f>
        <v>0</v>
      </c>
      <c r="O439" s="186">
        <f>Lodging!AN38</f>
        <v>0</v>
      </c>
      <c r="P439" s="186">
        <f>Lodging!AO38</f>
        <v>0</v>
      </c>
      <c r="Q439" s="186">
        <f>Lodging!AP38</f>
        <v>0</v>
      </c>
      <c r="R439" s="186">
        <f>Lodging!AQ38</f>
        <v>0</v>
      </c>
      <c r="S439" s="186">
        <f>Lodging!AR38</f>
        <v>0</v>
      </c>
      <c r="T439" s="186">
        <f>Lodging!AS38</f>
        <v>0</v>
      </c>
      <c r="U439" s="186">
        <f>Lodging!AT38</f>
        <v>0</v>
      </c>
      <c r="V439" s="186">
        <f t="shared" si="1"/>
        <v>0</v>
      </c>
      <c r="W439" s="180"/>
      <c r="X439" s="180"/>
      <c r="Y439" s="180"/>
      <c r="Z439" s="180"/>
    </row>
    <row r="440" ht="12.75" customHeight="1">
      <c r="A440" s="180" t="str">
        <f>Lodging!AA42</f>
        <v>Budget</v>
      </c>
      <c r="B440" s="180" t="str">
        <f>Lodging!AB42</f>
        <v>7058-000000</v>
      </c>
      <c r="C440" s="180">
        <f>Lodging!AC42</f>
        <v>978</v>
      </c>
      <c r="D440" s="189" t="str">
        <f>Lodging!AD42</f>
        <v>006</v>
      </c>
      <c r="E440" s="189"/>
      <c r="F440" s="180"/>
      <c r="G440" s="180"/>
      <c r="H440" s="180">
        <f>Lodging!AG42</f>
        <v>110</v>
      </c>
      <c r="I440" s="180" t="str">
        <f>Lodging!AH42</f>
        <v>USD</v>
      </c>
      <c r="J440" s="186">
        <f>Lodging!AI42</f>
        <v>0</v>
      </c>
      <c r="K440" s="186">
        <f>Lodging!AJ42</f>
        <v>0</v>
      </c>
      <c r="L440" s="186">
        <f>Lodging!AK42</f>
        <v>0</v>
      </c>
      <c r="M440" s="186">
        <f>Lodging!AL42</f>
        <v>0</v>
      </c>
      <c r="N440" s="186">
        <f>Lodging!AM42</f>
        <v>0</v>
      </c>
      <c r="O440" s="186">
        <f>Lodging!AN42</f>
        <v>0</v>
      </c>
      <c r="P440" s="186">
        <f>Lodging!AO42</f>
        <v>0</v>
      </c>
      <c r="Q440" s="186">
        <f>Lodging!AP42</f>
        <v>0</v>
      </c>
      <c r="R440" s="186">
        <f>Lodging!AQ42</f>
        <v>0</v>
      </c>
      <c r="S440" s="186">
        <f>Lodging!AR42</f>
        <v>0</v>
      </c>
      <c r="T440" s="186">
        <f>Lodging!AS42</f>
        <v>0</v>
      </c>
      <c r="U440" s="186">
        <f>Lodging!AT42</f>
        <v>0</v>
      </c>
      <c r="V440" s="186">
        <f t="shared" si="1"/>
        <v>0</v>
      </c>
      <c r="W440" s="180"/>
      <c r="X440" s="180"/>
      <c r="Y440" s="180"/>
      <c r="Z440" s="180"/>
    </row>
    <row r="441" ht="12.75" customHeight="1">
      <c r="A441" s="180" t="str">
        <f>Lodging!AA46</f>
        <v>Budget</v>
      </c>
      <c r="B441" s="180" t="str">
        <f>Lodging!AB46</f>
        <v>7058-000000</v>
      </c>
      <c r="C441" s="180">
        <f>Lodging!AC46</f>
        <v>979</v>
      </c>
      <c r="D441" s="189" t="str">
        <f>Lodging!AD46</f>
        <v>006</v>
      </c>
      <c r="E441" s="189"/>
      <c r="F441" s="180"/>
      <c r="G441" s="180"/>
      <c r="H441" s="180">
        <f>Lodging!AG46</f>
        <v>110</v>
      </c>
      <c r="I441" s="180" t="str">
        <f>Lodging!AH46</f>
        <v>USD</v>
      </c>
      <c r="J441" s="186">
        <f>Lodging!AI46</f>
        <v>0</v>
      </c>
      <c r="K441" s="186">
        <f>Lodging!AJ46</f>
        <v>0</v>
      </c>
      <c r="L441" s="186">
        <f>Lodging!AK46</f>
        <v>0</v>
      </c>
      <c r="M441" s="186">
        <f>Lodging!AL46</f>
        <v>0</v>
      </c>
      <c r="N441" s="186">
        <f>Lodging!AM46</f>
        <v>0</v>
      </c>
      <c r="O441" s="186">
        <f>Lodging!AN46</f>
        <v>0</v>
      </c>
      <c r="P441" s="186">
        <f>Lodging!AO46</f>
        <v>0</v>
      </c>
      <c r="Q441" s="186">
        <f>Lodging!AP46</f>
        <v>0</v>
      </c>
      <c r="R441" s="186">
        <f>Lodging!AQ46</f>
        <v>0</v>
      </c>
      <c r="S441" s="186">
        <f>Lodging!AR46</f>
        <v>0</v>
      </c>
      <c r="T441" s="186">
        <f>Lodging!AS46</f>
        <v>0</v>
      </c>
      <c r="U441" s="186">
        <f>Lodging!AT46</f>
        <v>0</v>
      </c>
      <c r="V441" s="186">
        <f t="shared" si="1"/>
        <v>0</v>
      </c>
      <c r="W441" s="180"/>
      <c r="X441" s="180"/>
      <c r="Y441" s="180"/>
      <c r="Z441" s="180"/>
    </row>
    <row r="442" ht="12.75" customHeight="1">
      <c r="A442" s="180" t="str">
        <f>Lodging!AA50</f>
        <v>Budget</v>
      </c>
      <c r="B442" s="180" t="str">
        <f>Lodging!AB50</f>
        <v>7058-000000</v>
      </c>
      <c r="C442" s="180">
        <f>Lodging!AC50</f>
        <v>980</v>
      </c>
      <c r="D442" s="189" t="str">
        <f>Lodging!AD50</f>
        <v>006</v>
      </c>
      <c r="E442" s="189"/>
      <c r="F442" s="180"/>
      <c r="G442" s="180"/>
      <c r="H442" s="180">
        <f>Lodging!AG50</f>
        <v>110</v>
      </c>
      <c r="I442" s="180" t="str">
        <f>Lodging!AH50</f>
        <v>USD</v>
      </c>
      <c r="J442" s="186">
        <f>Lodging!AI50</f>
        <v>0</v>
      </c>
      <c r="K442" s="186">
        <f>Lodging!AJ50</f>
        <v>0</v>
      </c>
      <c r="L442" s="186">
        <f>Lodging!AK50</f>
        <v>0</v>
      </c>
      <c r="M442" s="186">
        <f>Lodging!AL50</f>
        <v>0</v>
      </c>
      <c r="N442" s="186">
        <f>Lodging!AM50</f>
        <v>0</v>
      </c>
      <c r="O442" s="186">
        <f>Lodging!AN50</f>
        <v>0</v>
      </c>
      <c r="P442" s="186">
        <f>Lodging!AO50</f>
        <v>0</v>
      </c>
      <c r="Q442" s="186">
        <f>Lodging!AP50</f>
        <v>0</v>
      </c>
      <c r="R442" s="186">
        <f>Lodging!AQ50</f>
        <v>0</v>
      </c>
      <c r="S442" s="186">
        <f>Lodging!AR50</f>
        <v>0</v>
      </c>
      <c r="T442" s="186">
        <f>Lodging!AS50</f>
        <v>0</v>
      </c>
      <c r="U442" s="186">
        <f>Lodging!AT50</f>
        <v>0</v>
      </c>
      <c r="V442" s="186">
        <f t="shared" si="1"/>
        <v>0</v>
      </c>
      <c r="W442" s="180"/>
      <c r="X442" s="180"/>
      <c r="Y442" s="180"/>
      <c r="Z442" s="180"/>
    </row>
    <row r="443" ht="12.75" customHeight="1">
      <c r="A443" s="180" t="str">
        <f>Lodging!AA54</f>
        <v>Budget</v>
      </c>
      <c r="B443" s="180" t="str">
        <f>Lodging!AB54</f>
        <v>7058-000000</v>
      </c>
      <c r="C443" s="180">
        <f>Lodging!AC54</f>
        <v>981</v>
      </c>
      <c r="D443" s="189" t="str">
        <f>Lodging!AD54</f>
        <v>006</v>
      </c>
      <c r="E443" s="189"/>
      <c r="F443" s="180"/>
      <c r="G443" s="180"/>
      <c r="H443" s="180">
        <f>Lodging!AG54</f>
        <v>110</v>
      </c>
      <c r="I443" s="180" t="str">
        <f>Lodging!AH54</f>
        <v>USD</v>
      </c>
      <c r="J443" s="186">
        <f>Lodging!AI54</f>
        <v>0</v>
      </c>
      <c r="K443" s="186">
        <f>Lodging!AJ54</f>
        <v>0</v>
      </c>
      <c r="L443" s="186">
        <f>Lodging!AK54</f>
        <v>0</v>
      </c>
      <c r="M443" s="186">
        <f>Lodging!AL54</f>
        <v>0</v>
      </c>
      <c r="N443" s="186">
        <f>Lodging!AM54</f>
        <v>0</v>
      </c>
      <c r="O443" s="186">
        <f>Lodging!AN54</f>
        <v>0</v>
      </c>
      <c r="P443" s="186">
        <f>Lodging!AO54</f>
        <v>0</v>
      </c>
      <c r="Q443" s="186">
        <f>Lodging!AP54</f>
        <v>0</v>
      </c>
      <c r="R443" s="186">
        <f>Lodging!AQ54</f>
        <v>0</v>
      </c>
      <c r="S443" s="186">
        <f>Lodging!AR54</f>
        <v>0</v>
      </c>
      <c r="T443" s="186">
        <f>Lodging!AS54</f>
        <v>0</v>
      </c>
      <c r="U443" s="186">
        <f>Lodging!AT54</f>
        <v>0</v>
      </c>
      <c r="V443" s="186">
        <f t="shared" si="1"/>
        <v>0</v>
      </c>
      <c r="W443" s="180"/>
      <c r="X443" s="180"/>
      <c r="Y443" s="180"/>
      <c r="Z443" s="180"/>
    </row>
    <row r="444" ht="12.75" customHeight="1">
      <c r="A444" s="180" t="str">
        <f>Lodging!AA58</f>
        <v>Budget</v>
      </c>
      <c r="B444" s="180" t="str">
        <f>Lodging!AB58</f>
        <v>7058-000000</v>
      </c>
      <c r="C444" s="180">
        <f>Lodging!AC58</f>
        <v>982</v>
      </c>
      <c r="D444" s="189" t="str">
        <f>Lodging!AD58</f>
        <v>006</v>
      </c>
      <c r="E444" s="189"/>
      <c r="F444" s="180"/>
      <c r="G444" s="180"/>
      <c r="H444" s="180">
        <f>Lodging!AG58</f>
        <v>110</v>
      </c>
      <c r="I444" s="180" t="str">
        <f>Lodging!AH58</f>
        <v>USD</v>
      </c>
      <c r="J444" s="186">
        <f>Lodging!AI58</f>
        <v>0</v>
      </c>
      <c r="K444" s="186">
        <f>Lodging!AJ58</f>
        <v>0</v>
      </c>
      <c r="L444" s="186">
        <f>Lodging!AK58</f>
        <v>0</v>
      </c>
      <c r="M444" s="186">
        <f>Lodging!AL58</f>
        <v>0</v>
      </c>
      <c r="N444" s="186">
        <f>Lodging!AM58</f>
        <v>0</v>
      </c>
      <c r="O444" s="186">
        <f>Lodging!AN58</f>
        <v>0</v>
      </c>
      <c r="P444" s="186">
        <f>Lodging!AO58</f>
        <v>0</v>
      </c>
      <c r="Q444" s="186">
        <f>Lodging!AP58</f>
        <v>0</v>
      </c>
      <c r="R444" s="186">
        <f>Lodging!AQ58</f>
        <v>0</v>
      </c>
      <c r="S444" s="186">
        <f>Lodging!AR58</f>
        <v>0</v>
      </c>
      <c r="T444" s="186">
        <f>Lodging!AS58</f>
        <v>0</v>
      </c>
      <c r="U444" s="186">
        <f>Lodging!AT58</f>
        <v>0</v>
      </c>
      <c r="V444" s="186">
        <f t="shared" si="1"/>
        <v>0</v>
      </c>
      <c r="W444" s="180"/>
      <c r="X444" s="180"/>
      <c r="Y444" s="180"/>
      <c r="Z444" s="180"/>
    </row>
    <row r="445" ht="12.75" customHeight="1">
      <c r="A445" s="180"/>
      <c r="B445" s="180"/>
      <c r="C445" s="180"/>
      <c r="D445" s="189"/>
      <c r="E445" s="180"/>
      <c r="F445" s="180"/>
      <c r="G445" s="180"/>
      <c r="H445" s="180"/>
      <c r="I445" s="180"/>
      <c r="J445" s="190" t="str">
        <f t="shared" ref="J445:U445" si="2">SUM(J4:J444)</f>
        <v>#REF!</v>
      </c>
      <c r="K445" s="190" t="str">
        <f t="shared" si="2"/>
        <v>#REF!</v>
      </c>
      <c r="L445" s="190" t="str">
        <f t="shared" si="2"/>
        <v>#REF!</v>
      </c>
      <c r="M445" s="190" t="str">
        <f t="shared" si="2"/>
        <v>#REF!</v>
      </c>
      <c r="N445" s="190" t="str">
        <f t="shared" si="2"/>
        <v>#REF!</v>
      </c>
      <c r="O445" s="190" t="str">
        <f t="shared" si="2"/>
        <v>#REF!</v>
      </c>
      <c r="P445" s="190" t="str">
        <f t="shared" si="2"/>
        <v>#REF!</v>
      </c>
      <c r="Q445" s="190" t="str">
        <f t="shared" si="2"/>
        <v>#REF!</v>
      </c>
      <c r="R445" s="190" t="str">
        <f t="shared" si="2"/>
        <v>#REF!</v>
      </c>
      <c r="S445" s="190" t="str">
        <f t="shared" si="2"/>
        <v>#REF!</v>
      </c>
      <c r="T445" s="190" t="str">
        <f t="shared" si="2"/>
        <v>#REF!</v>
      </c>
      <c r="U445" s="190" t="str">
        <f t="shared" si="2"/>
        <v>#REF!</v>
      </c>
      <c r="V445" s="186"/>
      <c r="W445" s="180"/>
      <c r="X445" s="180"/>
      <c r="Y445" s="180"/>
      <c r="Z445" s="180"/>
    </row>
    <row r="446" ht="12.75" customHeight="1">
      <c r="A446" s="180"/>
      <c r="B446" s="180"/>
      <c r="C446" s="180"/>
      <c r="D446" s="189"/>
      <c r="E446" s="180"/>
      <c r="F446" s="180"/>
      <c r="G446" s="180"/>
      <c r="H446" s="180"/>
      <c r="I446" s="180"/>
      <c r="J446" s="186"/>
      <c r="K446" s="186"/>
      <c r="L446" s="186"/>
      <c r="M446" s="186"/>
      <c r="N446" s="186"/>
      <c r="O446" s="186"/>
      <c r="P446" s="186"/>
      <c r="Q446" s="186"/>
      <c r="R446" s="186"/>
      <c r="S446" s="186"/>
      <c r="T446" s="186"/>
      <c r="U446" s="186"/>
      <c r="V446" s="186"/>
      <c r="W446" s="180"/>
      <c r="X446" s="180"/>
      <c r="Y446" s="180"/>
      <c r="Z446" s="180"/>
    </row>
    <row r="447" ht="12.75" customHeight="1">
      <c r="A447" s="180"/>
      <c r="B447" s="180"/>
      <c r="C447" s="180"/>
      <c r="D447" s="189"/>
      <c r="E447" s="180"/>
      <c r="F447" s="180"/>
      <c r="G447" s="180"/>
      <c r="H447" s="180"/>
      <c r="I447" s="180" t="s">
        <v>415</v>
      </c>
      <c r="J447" s="186">
        <f>SUM(Summary!B13,Summary!B28)</f>
        <v>1121.95</v>
      </c>
      <c r="K447" s="186">
        <f>SUM(Summary!C13,Summary!C28)</f>
        <v>4801.95</v>
      </c>
      <c r="L447" s="186">
        <f>SUM(Summary!D13,Summary!D28)</f>
        <v>14399.95</v>
      </c>
      <c r="M447" s="186">
        <f>SUM(Summary!E13,Summary!E28)</f>
        <v>8252.95</v>
      </c>
      <c r="N447" s="186">
        <f>SUM(Summary!F13,Summary!F28)</f>
        <v>2462.95</v>
      </c>
      <c r="O447" s="186">
        <f>SUM(Summary!G13,Summary!G28)</f>
        <v>3839.95</v>
      </c>
      <c r="P447" s="186">
        <f>SUM(Summary!H13,Summary!H28)</f>
        <v>8321.95</v>
      </c>
      <c r="Q447" s="186">
        <f>SUM(Summary!I13,Summary!I28)</f>
        <v>5328.95</v>
      </c>
      <c r="R447" s="186">
        <f>SUM(Summary!J13,Summary!J28)</f>
        <v>15557.95</v>
      </c>
      <c r="S447" s="186">
        <f>SUM(Summary!K13,Summary!K28)</f>
        <v>9348.95</v>
      </c>
      <c r="T447" s="186">
        <f>SUM(Summary!L13,Summary!L28)</f>
        <v>3770.95</v>
      </c>
      <c r="U447" s="186">
        <f>SUM(Summary!M13,Summary!M28)</f>
        <v>4184.95</v>
      </c>
      <c r="V447" s="186"/>
      <c r="W447" s="180"/>
      <c r="X447" s="180"/>
      <c r="Y447" s="180"/>
      <c r="Z447" s="180"/>
    </row>
    <row r="448" ht="12.75" customHeight="1">
      <c r="A448" s="180"/>
      <c r="B448" s="180"/>
      <c r="C448" s="180"/>
      <c r="D448" s="189"/>
      <c r="E448" s="180"/>
      <c r="F448" s="180"/>
      <c r="G448" s="180"/>
      <c r="H448" s="180"/>
      <c r="I448" s="180"/>
      <c r="J448" s="186"/>
      <c r="K448" s="186"/>
      <c r="L448" s="186"/>
      <c r="M448" s="186"/>
      <c r="N448" s="186"/>
      <c r="O448" s="186"/>
      <c r="P448" s="186"/>
      <c r="Q448" s="186"/>
      <c r="R448" s="186"/>
      <c r="S448" s="186"/>
      <c r="T448" s="186"/>
      <c r="U448" s="186"/>
      <c r="V448" s="186"/>
      <c r="W448" s="180"/>
      <c r="X448" s="180"/>
      <c r="Y448" s="180"/>
      <c r="Z448" s="180"/>
    </row>
    <row r="449" ht="12.75" customHeight="1">
      <c r="A449" s="180"/>
      <c r="B449" s="180"/>
      <c r="C449" s="180"/>
      <c r="D449" s="189"/>
      <c r="E449" s="180"/>
      <c r="F449" s="180"/>
      <c r="G449" s="180"/>
      <c r="H449" s="180"/>
      <c r="I449" s="180" t="s">
        <v>416</v>
      </c>
      <c r="J449" s="186" t="str">
        <f t="shared" ref="J449:U449" si="3">J445-J447</f>
        <v>#REF!</v>
      </c>
      <c r="K449" s="186" t="str">
        <f t="shared" si="3"/>
        <v>#REF!</v>
      </c>
      <c r="L449" s="186" t="str">
        <f t="shared" si="3"/>
        <v>#REF!</v>
      </c>
      <c r="M449" s="186" t="str">
        <f t="shared" si="3"/>
        <v>#REF!</v>
      </c>
      <c r="N449" s="186" t="str">
        <f t="shared" si="3"/>
        <v>#REF!</v>
      </c>
      <c r="O449" s="186" t="str">
        <f t="shared" si="3"/>
        <v>#REF!</v>
      </c>
      <c r="P449" s="186" t="str">
        <f t="shared" si="3"/>
        <v>#REF!</v>
      </c>
      <c r="Q449" s="186" t="str">
        <f t="shared" si="3"/>
        <v>#REF!</v>
      </c>
      <c r="R449" s="186" t="str">
        <f t="shared" si="3"/>
        <v>#REF!</v>
      </c>
      <c r="S449" s="186" t="str">
        <f t="shared" si="3"/>
        <v>#REF!</v>
      </c>
      <c r="T449" s="186" t="str">
        <f t="shared" si="3"/>
        <v>#REF!</v>
      </c>
      <c r="U449" s="186" t="str">
        <f t="shared" si="3"/>
        <v>#REF!</v>
      </c>
      <c r="V449" s="186"/>
      <c r="W449" s="180"/>
      <c r="X449" s="180"/>
      <c r="Y449" s="180"/>
      <c r="Z449" s="180"/>
    </row>
    <row r="450" ht="12.75" customHeight="1">
      <c r="A450" s="180"/>
      <c r="B450" s="180"/>
      <c r="C450" s="180"/>
      <c r="D450" s="189"/>
      <c r="E450" s="180"/>
      <c r="F450" s="180"/>
      <c r="G450" s="180"/>
      <c r="H450" s="180"/>
      <c r="I450" s="180"/>
      <c r="J450" s="186"/>
      <c r="K450" s="186"/>
      <c r="L450" s="186"/>
      <c r="M450" s="186"/>
      <c r="N450" s="186"/>
      <c r="O450" s="186"/>
      <c r="P450" s="186"/>
      <c r="Q450" s="186"/>
      <c r="R450" s="186"/>
      <c r="S450" s="186"/>
      <c r="T450" s="186"/>
      <c r="U450" s="186"/>
      <c r="V450" s="186"/>
      <c r="W450" s="180"/>
      <c r="X450" s="180"/>
      <c r="Y450" s="180"/>
      <c r="Z450" s="180"/>
    </row>
    <row r="451" ht="12.75" customHeight="1">
      <c r="A451" s="180"/>
      <c r="B451" s="180"/>
      <c r="C451" s="180"/>
      <c r="D451" s="189"/>
      <c r="E451" s="180"/>
      <c r="F451" s="180"/>
      <c r="G451" s="180"/>
      <c r="H451" s="180"/>
      <c r="I451" s="180"/>
      <c r="J451" s="186"/>
      <c r="K451" s="186"/>
      <c r="L451" s="186"/>
      <c r="M451" s="186"/>
      <c r="N451" s="186"/>
      <c r="O451" s="186"/>
      <c r="P451" s="186"/>
      <c r="Q451" s="186"/>
      <c r="R451" s="186"/>
      <c r="S451" s="186"/>
      <c r="T451" s="186"/>
      <c r="U451" s="186"/>
      <c r="V451" s="186"/>
      <c r="W451" s="180"/>
      <c r="X451" s="180"/>
      <c r="Y451" s="180"/>
      <c r="Z451" s="180"/>
    </row>
    <row r="452" ht="12.75" customHeight="1">
      <c r="A452" s="180"/>
      <c r="B452" s="180"/>
      <c r="C452" s="180"/>
      <c r="D452" s="189"/>
      <c r="E452" s="180"/>
      <c r="F452" s="180"/>
      <c r="G452" s="180"/>
      <c r="H452" s="180"/>
      <c r="I452" s="180"/>
      <c r="J452" s="186"/>
      <c r="K452" s="186"/>
      <c r="L452" s="186"/>
      <c r="M452" s="186"/>
      <c r="N452" s="186"/>
      <c r="O452" s="186"/>
      <c r="P452" s="186"/>
      <c r="Q452" s="186"/>
      <c r="R452" s="186"/>
      <c r="S452" s="186"/>
      <c r="T452" s="186"/>
      <c r="U452" s="186"/>
      <c r="V452" s="186"/>
      <c r="W452" s="180"/>
      <c r="X452" s="180"/>
      <c r="Y452" s="180"/>
      <c r="Z452" s="180"/>
    </row>
    <row r="453" ht="12.75" customHeight="1">
      <c r="A453" s="180"/>
      <c r="B453" s="180"/>
      <c r="C453" s="180"/>
      <c r="D453" s="189"/>
      <c r="E453" s="180"/>
      <c r="F453" s="180"/>
      <c r="G453" s="180"/>
      <c r="H453" s="180"/>
      <c r="I453" s="180"/>
      <c r="J453" s="186"/>
      <c r="K453" s="186"/>
      <c r="L453" s="186"/>
      <c r="M453" s="186"/>
      <c r="N453" s="186"/>
      <c r="O453" s="186"/>
      <c r="P453" s="186"/>
      <c r="Q453" s="186"/>
      <c r="R453" s="186"/>
      <c r="S453" s="186"/>
      <c r="T453" s="186"/>
      <c r="U453" s="186"/>
      <c r="V453" s="186"/>
      <c r="W453" s="180"/>
      <c r="X453" s="180"/>
      <c r="Y453" s="180"/>
      <c r="Z453" s="180"/>
    </row>
    <row r="454" ht="12.75" customHeight="1">
      <c r="A454" s="180"/>
      <c r="B454" s="180"/>
      <c r="C454" s="180"/>
      <c r="D454" s="189"/>
      <c r="E454" s="180"/>
      <c r="F454" s="180"/>
      <c r="G454" s="180"/>
      <c r="H454" s="180"/>
      <c r="I454" s="180"/>
      <c r="J454" s="186"/>
      <c r="K454" s="186"/>
      <c r="L454" s="186"/>
      <c r="M454" s="186"/>
      <c r="N454" s="186"/>
      <c r="O454" s="186"/>
      <c r="P454" s="186"/>
      <c r="Q454" s="186"/>
      <c r="R454" s="186"/>
      <c r="S454" s="186"/>
      <c r="T454" s="186"/>
      <c r="U454" s="186"/>
      <c r="V454" s="186"/>
      <c r="W454" s="180"/>
      <c r="X454" s="180"/>
      <c r="Y454" s="180"/>
      <c r="Z454" s="180"/>
    </row>
    <row r="455" ht="12.75" customHeight="1">
      <c r="A455" s="180"/>
      <c r="B455" s="180"/>
      <c r="C455" s="180"/>
      <c r="D455" s="189"/>
      <c r="E455" s="180"/>
      <c r="F455" s="180"/>
      <c r="G455" s="180"/>
      <c r="H455" s="180"/>
      <c r="I455" s="180"/>
      <c r="J455" s="186"/>
      <c r="K455" s="186"/>
      <c r="L455" s="186"/>
      <c r="M455" s="186"/>
      <c r="N455" s="186"/>
      <c r="O455" s="186"/>
      <c r="P455" s="186"/>
      <c r="Q455" s="186"/>
      <c r="R455" s="186"/>
      <c r="S455" s="186"/>
      <c r="T455" s="186"/>
      <c r="U455" s="186"/>
      <c r="V455" s="186"/>
      <c r="W455" s="180"/>
      <c r="X455" s="180"/>
      <c r="Y455" s="180"/>
      <c r="Z455" s="180"/>
    </row>
    <row r="456" ht="12.75" customHeight="1">
      <c r="A456" s="180"/>
      <c r="B456" s="180"/>
      <c r="C456" s="180"/>
      <c r="D456" s="189"/>
      <c r="E456" s="180"/>
      <c r="F456" s="180"/>
      <c r="G456" s="180"/>
      <c r="H456" s="180"/>
      <c r="I456" s="180"/>
      <c r="J456" s="186"/>
      <c r="K456" s="186"/>
      <c r="L456" s="186"/>
      <c r="M456" s="186"/>
      <c r="N456" s="186"/>
      <c r="O456" s="186"/>
      <c r="P456" s="186"/>
      <c r="Q456" s="186"/>
      <c r="R456" s="186"/>
      <c r="S456" s="186"/>
      <c r="T456" s="186"/>
      <c r="U456" s="186"/>
      <c r="V456" s="186"/>
      <c r="W456" s="180"/>
      <c r="X456" s="180"/>
      <c r="Y456" s="180"/>
      <c r="Z456" s="180"/>
    </row>
    <row r="457" ht="12.75" customHeight="1">
      <c r="A457" s="180"/>
      <c r="B457" s="180"/>
      <c r="C457" s="180"/>
      <c r="D457" s="189"/>
      <c r="E457" s="180"/>
      <c r="F457" s="180"/>
      <c r="G457" s="180"/>
      <c r="H457" s="180"/>
      <c r="I457" s="180"/>
      <c r="J457" s="186"/>
      <c r="K457" s="186"/>
      <c r="L457" s="186"/>
      <c r="M457" s="186"/>
      <c r="N457" s="186"/>
      <c r="O457" s="186"/>
      <c r="P457" s="186"/>
      <c r="Q457" s="186"/>
      <c r="R457" s="186"/>
      <c r="S457" s="186"/>
      <c r="T457" s="186"/>
      <c r="U457" s="186"/>
      <c r="V457" s="186"/>
      <c r="W457" s="180"/>
      <c r="X457" s="180"/>
      <c r="Y457" s="180"/>
      <c r="Z457" s="180"/>
    </row>
    <row r="458" ht="12.75" customHeight="1">
      <c r="A458" s="180"/>
      <c r="B458" s="180"/>
      <c r="C458" s="180"/>
      <c r="D458" s="189"/>
      <c r="E458" s="180"/>
      <c r="F458" s="180"/>
      <c r="G458" s="180"/>
      <c r="H458" s="180"/>
      <c r="I458" s="180"/>
      <c r="J458" s="186"/>
      <c r="K458" s="186"/>
      <c r="L458" s="186"/>
      <c r="M458" s="186"/>
      <c r="N458" s="186"/>
      <c r="O458" s="186"/>
      <c r="P458" s="186"/>
      <c r="Q458" s="186"/>
      <c r="R458" s="186"/>
      <c r="S458" s="186"/>
      <c r="T458" s="186"/>
      <c r="U458" s="186"/>
      <c r="V458" s="186"/>
      <c r="W458" s="180"/>
      <c r="X458" s="180"/>
      <c r="Y458" s="180"/>
      <c r="Z458" s="180"/>
    </row>
    <row r="459" ht="12.75" customHeight="1">
      <c r="A459" s="180"/>
      <c r="B459" s="180"/>
      <c r="C459" s="180"/>
      <c r="D459" s="189"/>
      <c r="E459" s="180"/>
      <c r="F459" s="180"/>
      <c r="G459" s="180"/>
      <c r="H459" s="180"/>
      <c r="I459" s="180"/>
      <c r="J459" s="186"/>
      <c r="K459" s="186"/>
      <c r="L459" s="186"/>
      <c r="M459" s="186"/>
      <c r="N459" s="186"/>
      <c r="O459" s="186"/>
      <c r="P459" s="186"/>
      <c r="Q459" s="186"/>
      <c r="R459" s="186"/>
      <c r="S459" s="186"/>
      <c r="T459" s="186"/>
      <c r="U459" s="186"/>
      <c r="V459" s="186"/>
      <c r="W459" s="180"/>
      <c r="X459" s="180"/>
      <c r="Y459" s="180"/>
      <c r="Z459" s="180"/>
    </row>
    <row r="460" ht="12.75" customHeight="1">
      <c r="A460" s="180"/>
      <c r="B460" s="180"/>
      <c r="C460" s="180"/>
      <c r="D460" s="189"/>
      <c r="E460" s="180"/>
      <c r="F460" s="180"/>
      <c r="G460" s="180"/>
      <c r="H460" s="180"/>
      <c r="I460" s="180"/>
      <c r="J460" s="186"/>
      <c r="K460" s="186"/>
      <c r="L460" s="186"/>
      <c r="M460" s="186"/>
      <c r="N460" s="186"/>
      <c r="O460" s="186"/>
      <c r="P460" s="186"/>
      <c r="Q460" s="186"/>
      <c r="R460" s="186"/>
      <c r="S460" s="186"/>
      <c r="T460" s="186"/>
      <c r="U460" s="186"/>
      <c r="V460" s="186"/>
      <c r="W460" s="180"/>
      <c r="X460" s="180"/>
      <c r="Y460" s="180"/>
      <c r="Z460" s="180"/>
    </row>
    <row r="461" ht="12.75" customHeight="1">
      <c r="A461" s="180"/>
      <c r="B461" s="180"/>
      <c r="C461" s="180"/>
      <c r="D461" s="189"/>
      <c r="E461" s="180"/>
      <c r="F461" s="180"/>
      <c r="G461" s="180"/>
      <c r="H461" s="180"/>
      <c r="I461" s="180"/>
      <c r="J461" s="186"/>
      <c r="K461" s="186"/>
      <c r="L461" s="186"/>
      <c r="M461" s="186"/>
      <c r="N461" s="186"/>
      <c r="O461" s="186"/>
      <c r="P461" s="186"/>
      <c r="Q461" s="186"/>
      <c r="R461" s="186"/>
      <c r="S461" s="186"/>
      <c r="T461" s="186"/>
      <c r="U461" s="186"/>
      <c r="V461" s="186"/>
      <c r="W461" s="180"/>
      <c r="X461" s="180"/>
      <c r="Y461" s="180"/>
      <c r="Z461" s="180"/>
    </row>
    <row r="462" ht="12.75" customHeight="1">
      <c r="A462" s="180"/>
      <c r="B462" s="180"/>
      <c r="C462" s="180"/>
      <c r="D462" s="189"/>
      <c r="E462" s="180"/>
      <c r="F462" s="180"/>
      <c r="G462" s="180"/>
      <c r="H462" s="180"/>
      <c r="I462" s="180"/>
      <c r="J462" s="186"/>
      <c r="K462" s="186"/>
      <c r="L462" s="186"/>
      <c r="M462" s="186"/>
      <c r="N462" s="186"/>
      <c r="O462" s="186"/>
      <c r="P462" s="186"/>
      <c r="Q462" s="186"/>
      <c r="R462" s="186"/>
      <c r="S462" s="186"/>
      <c r="T462" s="186"/>
      <c r="U462" s="186"/>
      <c r="V462" s="186"/>
      <c r="W462" s="180"/>
      <c r="X462" s="180"/>
      <c r="Y462" s="180"/>
      <c r="Z462" s="180"/>
    </row>
    <row r="463" ht="12.75" customHeight="1">
      <c r="A463" s="180"/>
      <c r="B463" s="180"/>
      <c r="C463" s="180"/>
      <c r="D463" s="189"/>
      <c r="E463" s="180"/>
      <c r="F463" s="180"/>
      <c r="G463" s="180"/>
      <c r="H463" s="180"/>
      <c r="I463" s="180"/>
      <c r="J463" s="186"/>
      <c r="K463" s="186"/>
      <c r="L463" s="186"/>
      <c r="M463" s="186"/>
      <c r="N463" s="186"/>
      <c r="O463" s="186"/>
      <c r="P463" s="186"/>
      <c r="Q463" s="186"/>
      <c r="R463" s="186"/>
      <c r="S463" s="186"/>
      <c r="T463" s="186"/>
      <c r="U463" s="186"/>
      <c r="V463" s="186"/>
      <c r="W463" s="180"/>
      <c r="X463" s="180"/>
      <c r="Y463" s="180"/>
      <c r="Z463" s="180"/>
    </row>
    <row r="464" ht="12.75" customHeight="1">
      <c r="A464" s="180"/>
      <c r="B464" s="180"/>
      <c r="C464" s="180"/>
      <c r="D464" s="189"/>
      <c r="E464" s="180"/>
      <c r="F464" s="180"/>
      <c r="G464" s="180"/>
      <c r="H464" s="180"/>
      <c r="I464" s="180"/>
      <c r="J464" s="186"/>
      <c r="K464" s="186"/>
      <c r="L464" s="186"/>
      <c r="M464" s="186"/>
      <c r="N464" s="186"/>
      <c r="O464" s="186"/>
      <c r="P464" s="186"/>
      <c r="Q464" s="186"/>
      <c r="R464" s="186"/>
      <c r="S464" s="186"/>
      <c r="T464" s="186"/>
      <c r="U464" s="186"/>
      <c r="V464" s="186"/>
      <c r="W464" s="180"/>
      <c r="X464" s="180"/>
      <c r="Y464" s="180"/>
      <c r="Z464" s="180"/>
    </row>
    <row r="465" ht="12.75" customHeight="1">
      <c r="A465" s="180"/>
      <c r="B465" s="180"/>
      <c r="C465" s="180"/>
      <c r="D465" s="189"/>
      <c r="E465" s="180"/>
      <c r="F465" s="180"/>
      <c r="G465" s="180"/>
      <c r="H465" s="180"/>
      <c r="I465" s="180"/>
      <c r="J465" s="186"/>
      <c r="K465" s="186"/>
      <c r="L465" s="186"/>
      <c r="M465" s="186"/>
      <c r="N465" s="186"/>
      <c r="O465" s="186"/>
      <c r="P465" s="186"/>
      <c r="Q465" s="186"/>
      <c r="R465" s="186"/>
      <c r="S465" s="186"/>
      <c r="T465" s="186"/>
      <c r="U465" s="186"/>
      <c r="V465" s="186"/>
      <c r="W465" s="180"/>
      <c r="X465" s="180"/>
      <c r="Y465" s="180"/>
      <c r="Z465" s="180"/>
    </row>
    <row r="466" ht="12.75" customHeight="1">
      <c r="A466" s="180"/>
      <c r="B466" s="180"/>
      <c r="C466" s="180"/>
      <c r="D466" s="189"/>
      <c r="E466" s="180"/>
      <c r="F466" s="180"/>
      <c r="G466" s="180"/>
      <c r="H466" s="180"/>
      <c r="I466" s="180"/>
      <c r="J466" s="186"/>
      <c r="K466" s="186"/>
      <c r="L466" s="186"/>
      <c r="M466" s="186"/>
      <c r="N466" s="186"/>
      <c r="O466" s="186"/>
      <c r="P466" s="186"/>
      <c r="Q466" s="186"/>
      <c r="R466" s="186"/>
      <c r="S466" s="186"/>
      <c r="T466" s="186"/>
      <c r="U466" s="186"/>
      <c r="V466" s="186"/>
      <c r="W466" s="180"/>
      <c r="X466" s="180"/>
      <c r="Y466" s="180"/>
      <c r="Z466" s="180"/>
    </row>
    <row r="467" ht="12.75" customHeight="1">
      <c r="A467" s="180"/>
      <c r="B467" s="180"/>
      <c r="C467" s="180"/>
      <c r="D467" s="189"/>
      <c r="E467" s="180"/>
      <c r="F467" s="180"/>
      <c r="G467" s="180"/>
      <c r="H467" s="180"/>
      <c r="I467" s="180"/>
      <c r="J467" s="186"/>
      <c r="K467" s="186"/>
      <c r="L467" s="186"/>
      <c r="M467" s="186"/>
      <c r="N467" s="186"/>
      <c r="O467" s="186"/>
      <c r="P467" s="186"/>
      <c r="Q467" s="186"/>
      <c r="R467" s="186"/>
      <c r="S467" s="186"/>
      <c r="T467" s="186"/>
      <c r="U467" s="186"/>
      <c r="V467" s="186"/>
      <c r="W467" s="180"/>
      <c r="X467" s="180"/>
      <c r="Y467" s="180"/>
      <c r="Z467" s="180"/>
    </row>
    <row r="468" ht="12.75" customHeight="1">
      <c r="A468" s="180"/>
      <c r="B468" s="180"/>
      <c r="C468" s="180"/>
      <c r="D468" s="189"/>
      <c r="E468" s="180"/>
      <c r="F468" s="180"/>
      <c r="G468" s="180"/>
      <c r="H468" s="180"/>
      <c r="I468" s="180"/>
      <c r="J468" s="186"/>
      <c r="K468" s="186"/>
      <c r="L468" s="186"/>
      <c r="M468" s="186"/>
      <c r="N468" s="186"/>
      <c r="O468" s="186"/>
      <c r="P468" s="186"/>
      <c r="Q468" s="186"/>
      <c r="R468" s="186"/>
      <c r="S468" s="186"/>
      <c r="T468" s="186"/>
      <c r="U468" s="186"/>
      <c r="V468" s="186"/>
      <c r="W468" s="180"/>
      <c r="X468" s="180"/>
      <c r="Y468" s="180"/>
      <c r="Z468" s="180"/>
    </row>
    <row r="469" ht="12.75" customHeight="1">
      <c r="A469" s="180"/>
      <c r="B469" s="180"/>
      <c r="C469" s="180"/>
      <c r="D469" s="189"/>
      <c r="E469" s="180"/>
      <c r="F469" s="180"/>
      <c r="G469" s="180"/>
      <c r="H469" s="180"/>
      <c r="I469" s="180"/>
      <c r="J469" s="186"/>
      <c r="K469" s="186"/>
      <c r="L469" s="186"/>
      <c r="M469" s="186"/>
      <c r="N469" s="186"/>
      <c r="O469" s="186"/>
      <c r="P469" s="186"/>
      <c r="Q469" s="186"/>
      <c r="R469" s="186"/>
      <c r="S469" s="186"/>
      <c r="T469" s="186"/>
      <c r="U469" s="186"/>
      <c r="V469" s="186"/>
      <c r="W469" s="180"/>
      <c r="X469" s="180"/>
      <c r="Y469" s="180"/>
      <c r="Z469" s="180"/>
    </row>
    <row r="470" ht="12.75" customHeight="1">
      <c r="A470" s="180"/>
      <c r="B470" s="180"/>
      <c r="C470" s="180"/>
      <c r="D470" s="189"/>
      <c r="E470" s="180"/>
      <c r="F470" s="180"/>
      <c r="G470" s="180"/>
      <c r="H470" s="180"/>
      <c r="I470" s="180"/>
      <c r="J470" s="186"/>
      <c r="K470" s="186"/>
      <c r="L470" s="186"/>
      <c r="M470" s="186"/>
      <c r="N470" s="186"/>
      <c r="O470" s="186"/>
      <c r="P470" s="186"/>
      <c r="Q470" s="186"/>
      <c r="R470" s="186"/>
      <c r="S470" s="186"/>
      <c r="T470" s="186"/>
      <c r="U470" s="186"/>
      <c r="V470" s="186"/>
      <c r="W470" s="180"/>
      <c r="X470" s="180"/>
      <c r="Y470" s="180"/>
      <c r="Z470" s="180"/>
    </row>
    <row r="471" ht="12.75" customHeight="1">
      <c r="A471" s="180"/>
      <c r="B471" s="180"/>
      <c r="C471" s="180"/>
      <c r="D471" s="189"/>
      <c r="E471" s="180"/>
      <c r="F471" s="180"/>
      <c r="G471" s="180"/>
      <c r="H471" s="180"/>
      <c r="I471" s="180"/>
      <c r="J471" s="186"/>
      <c r="K471" s="186"/>
      <c r="L471" s="186"/>
      <c r="M471" s="186"/>
      <c r="N471" s="186"/>
      <c r="O471" s="186"/>
      <c r="P471" s="186"/>
      <c r="Q471" s="186"/>
      <c r="R471" s="186"/>
      <c r="S471" s="186"/>
      <c r="T471" s="186"/>
      <c r="U471" s="186"/>
      <c r="V471" s="186"/>
      <c r="W471" s="180"/>
      <c r="X471" s="180"/>
      <c r="Y471" s="180"/>
      <c r="Z471" s="180"/>
    </row>
    <row r="472" ht="12.75" customHeight="1">
      <c r="A472" s="180"/>
      <c r="B472" s="180"/>
      <c r="C472" s="180"/>
      <c r="D472" s="189"/>
      <c r="E472" s="180"/>
      <c r="F472" s="180"/>
      <c r="G472" s="180"/>
      <c r="H472" s="180"/>
      <c r="I472" s="180"/>
      <c r="J472" s="186"/>
      <c r="K472" s="186"/>
      <c r="L472" s="186"/>
      <c r="M472" s="186"/>
      <c r="N472" s="186"/>
      <c r="O472" s="186"/>
      <c r="P472" s="186"/>
      <c r="Q472" s="186"/>
      <c r="R472" s="186"/>
      <c r="S472" s="186"/>
      <c r="T472" s="186"/>
      <c r="U472" s="186"/>
      <c r="V472" s="186"/>
      <c r="W472" s="180"/>
      <c r="X472" s="180"/>
      <c r="Y472" s="180"/>
      <c r="Z472" s="180"/>
    </row>
    <row r="473" ht="12.75" customHeight="1">
      <c r="A473" s="180"/>
      <c r="B473" s="180"/>
      <c r="C473" s="180"/>
      <c r="D473" s="189"/>
      <c r="E473" s="180"/>
      <c r="F473" s="180"/>
      <c r="G473" s="180"/>
      <c r="H473" s="180"/>
      <c r="I473" s="180"/>
      <c r="J473" s="186"/>
      <c r="K473" s="186"/>
      <c r="L473" s="186"/>
      <c r="M473" s="186"/>
      <c r="N473" s="186"/>
      <c r="O473" s="186"/>
      <c r="P473" s="186"/>
      <c r="Q473" s="186"/>
      <c r="R473" s="186"/>
      <c r="S473" s="186"/>
      <c r="T473" s="186"/>
      <c r="U473" s="186"/>
      <c r="V473" s="186"/>
      <c r="W473" s="180"/>
      <c r="X473" s="180"/>
      <c r="Y473" s="180"/>
      <c r="Z473" s="180"/>
    </row>
    <row r="474" ht="12.75" customHeight="1">
      <c r="A474" s="180"/>
      <c r="B474" s="180"/>
      <c r="C474" s="180"/>
      <c r="D474" s="189"/>
      <c r="E474" s="180"/>
      <c r="F474" s="180"/>
      <c r="G474" s="180"/>
      <c r="H474" s="180"/>
      <c r="I474" s="180"/>
      <c r="J474" s="186"/>
      <c r="K474" s="186"/>
      <c r="L474" s="186"/>
      <c r="M474" s="186"/>
      <c r="N474" s="186"/>
      <c r="O474" s="186"/>
      <c r="P474" s="186"/>
      <c r="Q474" s="186"/>
      <c r="R474" s="186"/>
      <c r="S474" s="186"/>
      <c r="T474" s="186"/>
      <c r="U474" s="186"/>
      <c r="V474" s="186"/>
      <c r="W474" s="180"/>
      <c r="X474" s="180"/>
      <c r="Y474" s="180"/>
      <c r="Z474" s="180"/>
    </row>
    <row r="475" ht="12.75" customHeight="1">
      <c r="A475" s="180"/>
      <c r="B475" s="180"/>
      <c r="C475" s="180"/>
      <c r="D475" s="189"/>
      <c r="E475" s="180"/>
      <c r="F475" s="180"/>
      <c r="G475" s="180"/>
      <c r="H475" s="180"/>
      <c r="I475" s="180"/>
      <c r="J475" s="186"/>
      <c r="K475" s="186"/>
      <c r="L475" s="186"/>
      <c r="M475" s="186"/>
      <c r="N475" s="186"/>
      <c r="O475" s="186"/>
      <c r="P475" s="186"/>
      <c r="Q475" s="186"/>
      <c r="R475" s="186"/>
      <c r="S475" s="186"/>
      <c r="T475" s="186"/>
      <c r="U475" s="186"/>
      <c r="V475" s="186"/>
      <c r="W475" s="180"/>
      <c r="X475" s="180"/>
      <c r="Y475" s="180"/>
      <c r="Z475" s="180"/>
    </row>
    <row r="476" ht="12.75" customHeight="1">
      <c r="A476" s="180"/>
      <c r="B476" s="180"/>
      <c r="C476" s="180"/>
      <c r="D476" s="189"/>
      <c r="E476" s="180"/>
      <c r="F476" s="180"/>
      <c r="G476" s="180"/>
      <c r="H476" s="180"/>
      <c r="I476" s="180"/>
      <c r="J476" s="186"/>
      <c r="K476" s="186"/>
      <c r="L476" s="186"/>
      <c r="M476" s="186"/>
      <c r="N476" s="186"/>
      <c r="O476" s="186"/>
      <c r="P476" s="186"/>
      <c r="Q476" s="186"/>
      <c r="R476" s="186"/>
      <c r="S476" s="186"/>
      <c r="T476" s="186"/>
      <c r="U476" s="186"/>
      <c r="V476" s="186"/>
      <c r="W476" s="180"/>
      <c r="X476" s="180"/>
      <c r="Y476" s="180"/>
      <c r="Z476" s="180"/>
    </row>
    <row r="477" ht="12.75" customHeight="1">
      <c r="A477" s="180"/>
      <c r="B477" s="180"/>
      <c r="C477" s="180"/>
      <c r="D477" s="180"/>
      <c r="E477" s="180"/>
      <c r="F477" s="180"/>
      <c r="G477" s="180"/>
      <c r="H477" s="180"/>
      <c r="I477" s="180"/>
      <c r="J477" s="186"/>
      <c r="K477" s="186"/>
      <c r="L477" s="186"/>
      <c r="M477" s="186"/>
      <c r="N477" s="186"/>
      <c r="O477" s="186"/>
      <c r="P477" s="186"/>
      <c r="Q477" s="186"/>
      <c r="R477" s="186"/>
      <c r="S477" s="186"/>
      <c r="T477" s="186"/>
      <c r="U477" s="186"/>
      <c r="V477" s="186"/>
      <c r="W477" s="180"/>
      <c r="X477" s="180"/>
      <c r="Y477" s="180"/>
      <c r="Z477" s="180"/>
    </row>
    <row r="478" ht="12.75" customHeight="1">
      <c r="A478" s="180"/>
      <c r="B478" s="180"/>
      <c r="C478" s="180"/>
      <c r="D478" s="180"/>
      <c r="E478" s="180"/>
      <c r="F478" s="180"/>
      <c r="G478" s="180"/>
      <c r="H478" s="180"/>
      <c r="I478" s="180"/>
      <c r="J478" s="186"/>
      <c r="K478" s="186"/>
      <c r="L478" s="186"/>
      <c r="M478" s="186"/>
      <c r="N478" s="186"/>
      <c r="O478" s="186"/>
      <c r="P478" s="186"/>
      <c r="Q478" s="186"/>
      <c r="R478" s="186"/>
      <c r="S478" s="186"/>
      <c r="T478" s="186"/>
      <c r="U478" s="186"/>
      <c r="V478" s="186"/>
      <c r="W478" s="180"/>
      <c r="X478" s="180"/>
      <c r="Y478" s="180"/>
      <c r="Z478" s="180"/>
    </row>
    <row r="479" ht="12.75" customHeight="1">
      <c r="A479" s="180"/>
      <c r="B479" s="180"/>
      <c r="C479" s="180"/>
      <c r="D479" s="180"/>
      <c r="E479" s="180"/>
      <c r="F479" s="180"/>
      <c r="G479" s="180"/>
      <c r="H479" s="180"/>
      <c r="I479" s="180"/>
      <c r="J479" s="186"/>
      <c r="K479" s="186"/>
      <c r="L479" s="186"/>
      <c r="M479" s="186"/>
      <c r="N479" s="186"/>
      <c r="O479" s="186"/>
      <c r="P479" s="186"/>
      <c r="Q479" s="186"/>
      <c r="R479" s="186"/>
      <c r="S479" s="186"/>
      <c r="T479" s="186"/>
      <c r="U479" s="186"/>
      <c r="V479" s="186"/>
      <c r="W479" s="180"/>
      <c r="X479" s="180"/>
      <c r="Y479" s="180"/>
      <c r="Z479" s="180"/>
    </row>
    <row r="480" ht="12.75" customHeight="1">
      <c r="A480" s="180"/>
      <c r="B480" s="180"/>
      <c r="C480" s="180"/>
      <c r="D480" s="180"/>
      <c r="E480" s="180"/>
      <c r="F480" s="180"/>
      <c r="G480" s="180"/>
      <c r="H480" s="180"/>
      <c r="I480" s="180"/>
      <c r="J480" s="186"/>
      <c r="K480" s="186"/>
      <c r="L480" s="186"/>
      <c r="M480" s="186"/>
      <c r="N480" s="186"/>
      <c r="O480" s="186"/>
      <c r="P480" s="186"/>
      <c r="Q480" s="186"/>
      <c r="R480" s="186"/>
      <c r="S480" s="186"/>
      <c r="T480" s="186"/>
      <c r="U480" s="186"/>
      <c r="V480" s="186"/>
      <c r="W480" s="180"/>
      <c r="X480" s="180"/>
      <c r="Y480" s="180"/>
      <c r="Z480" s="180"/>
    </row>
    <row r="481" ht="12.75" customHeight="1">
      <c r="A481" s="180"/>
      <c r="B481" s="180"/>
      <c r="C481" s="180"/>
      <c r="D481" s="180"/>
      <c r="E481" s="180"/>
      <c r="F481" s="180"/>
      <c r="G481" s="180"/>
      <c r="H481" s="180"/>
      <c r="I481" s="180"/>
      <c r="J481" s="186"/>
      <c r="K481" s="186"/>
      <c r="L481" s="186"/>
      <c r="M481" s="186"/>
      <c r="N481" s="186"/>
      <c r="O481" s="186"/>
      <c r="P481" s="186"/>
      <c r="Q481" s="186"/>
      <c r="R481" s="186"/>
      <c r="S481" s="186"/>
      <c r="T481" s="186"/>
      <c r="U481" s="186"/>
      <c r="V481" s="186"/>
      <c r="W481" s="180"/>
      <c r="X481" s="180"/>
      <c r="Y481" s="180"/>
      <c r="Z481" s="180"/>
    </row>
    <row r="482" ht="12.75" customHeight="1">
      <c r="A482" s="180"/>
      <c r="B482" s="180"/>
      <c r="C482" s="180"/>
      <c r="D482" s="180"/>
      <c r="E482" s="180"/>
      <c r="F482" s="180"/>
      <c r="G482" s="180"/>
      <c r="H482" s="180"/>
      <c r="I482" s="180"/>
      <c r="J482" s="186"/>
      <c r="K482" s="186"/>
      <c r="L482" s="186"/>
      <c r="M482" s="186"/>
      <c r="N482" s="186"/>
      <c r="O482" s="186"/>
      <c r="P482" s="186"/>
      <c r="Q482" s="186"/>
      <c r="R482" s="186"/>
      <c r="S482" s="186"/>
      <c r="T482" s="186"/>
      <c r="U482" s="186"/>
      <c r="V482" s="186"/>
      <c r="W482" s="180"/>
      <c r="X482" s="180"/>
      <c r="Y482" s="180"/>
      <c r="Z482" s="180"/>
    </row>
    <row r="483" ht="12.75" customHeight="1">
      <c r="A483" s="180"/>
      <c r="B483" s="180"/>
      <c r="C483" s="180"/>
      <c r="D483" s="180"/>
      <c r="E483" s="180"/>
      <c r="F483" s="180"/>
      <c r="G483" s="180"/>
      <c r="H483" s="180"/>
      <c r="I483" s="180"/>
      <c r="J483" s="186"/>
      <c r="K483" s="186"/>
      <c r="L483" s="186"/>
      <c r="M483" s="186"/>
      <c r="N483" s="186"/>
      <c r="O483" s="186"/>
      <c r="P483" s="186"/>
      <c r="Q483" s="186"/>
      <c r="R483" s="186"/>
      <c r="S483" s="186"/>
      <c r="T483" s="186"/>
      <c r="U483" s="186"/>
      <c r="V483" s="186"/>
      <c r="W483" s="180"/>
      <c r="X483" s="180"/>
      <c r="Y483" s="180"/>
      <c r="Z483" s="180"/>
    </row>
    <row r="484" ht="12.75" customHeight="1">
      <c r="A484" s="180"/>
      <c r="B484" s="180"/>
      <c r="C484" s="180"/>
      <c r="D484" s="180"/>
      <c r="E484" s="180"/>
      <c r="F484" s="180"/>
      <c r="G484" s="180"/>
      <c r="H484" s="180"/>
      <c r="I484" s="180"/>
      <c r="J484" s="186"/>
      <c r="K484" s="186"/>
      <c r="L484" s="186"/>
      <c r="M484" s="186"/>
      <c r="N484" s="186"/>
      <c r="O484" s="186"/>
      <c r="P484" s="186"/>
      <c r="Q484" s="186"/>
      <c r="R484" s="186"/>
      <c r="S484" s="186"/>
      <c r="T484" s="186"/>
      <c r="U484" s="186"/>
      <c r="V484" s="186"/>
      <c r="W484" s="180"/>
      <c r="X484" s="180"/>
      <c r="Y484" s="180"/>
      <c r="Z484" s="180"/>
    </row>
    <row r="485" ht="12.75" customHeight="1">
      <c r="A485" s="180"/>
      <c r="B485" s="180"/>
      <c r="C485" s="180"/>
      <c r="D485" s="180"/>
      <c r="E485" s="180"/>
      <c r="F485" s="180"/>
      <c r="G485" s="180"/>
      <c r="H485" s="180"/>
      <c r="I485" s="180"/>
      <c r="J485" s="186"/>
      <c r="K485" s="186"/>
      <c r="L485" s="186"/>
      <c r="M485" s="186"/>
      <c r="N485" s="186"/>
      <c r="O485" s="186"/>
      <c r="P485" s="186"/>
      <c r="Q485" s="186"/>
      <c r="R485" s="186"/>
      <c r="S485" s="186"/>
      <c r="T485" s="186"/>
      <c r="U485" s="186"/>
      <c r="V485" s="186"/>
      <c r="W485" s="180"/>
      <c r="X485" s="180"/>
      <c r="Y485" s="180"/>
      <c r="Z485" s="180"/>
    </row>
    <row r="486" ht="12.75" customHeight="1">
      <c r="A486" s="180"/>
      <c r="B486" s="180"/>
      <c r="C486" s="180"/>
      <c r="D486" s="180"/>
      <c r="E486" s="180"/>
      <c r="F486" s="180"/>
      <c r="G486" s="180"/>
      <c r="H486" s="180"/>
      <c r="I486" s="180"/>
      <c r="J486" s="186"/>
      <c r="K486" s="186"/>
      <c r="L486" s="186"/>
      <c r="M486" s="186"/>
      <c r="N486" s="186"/>
      <c r="O486" s="186"/>
      <c r="P486" s="186"/>
      <c r="Q486" s="186"/>
      <c r="R486" s="186"/>
      <c r="S486" s="186"/>
      <c r="T486" s="186"/>
      <c r="U486" s="186"/>
      <c r="V486" s="186"/>
      <c r="W486" s="180"/>
      <c r="X486" s="180"/>
      <c r="Y486" s="180"/>
      <c r="Z486" s="180"/>
    </row>
    <row r="487" ht="12.75" customHeight="1">
      <c r="A487" s="180"/>
      <c r="B487" s="180"/>
      <c r="C487" s="180"/>
      <c r="D487" s="180"/>
      <c r="E487" s="180"/>
      <c r="F487" s="180"/>
      <c r="G487" s="180"/>
      <c r="H487" s="180"/>
      <c r="I487" s="180"/>
      <c r="J487" s="186"/>
      <c r="K487" s="186"/>
      <c r="L487" s="186"/>
      <c r="M487" s="186"/>
      <c r="N487" s="186"/>
      <c r="O487" s="186"/>
      <c r="P487" s="186"/>
      <c r="Q487" s="186"/>
      <c r="R487" s="186"/>
      <c r="S487" s="186"/>
      <c r="T487" s="186"/>
      <c r="U487" s="186"/>
      <c r="V487" s="186"/>
      <c r="W487" s="180"/>
      <c r="X487" s="180"/>
      <c r="Y487" s="180"/>
      <c r="Z487" s="180"/>
    </row>
    <row r="488" ht="12.75" customHeight="1">
      <c r="A488" s="180"/>
      <c r="B488" s="180"/>
      <c r="C488" s="180"/>
      <c r="D488" s="180"/>
      <c r="E488" s="180"/>
      <c r="F488" s="180"/>
      <c r="G488" s="180"/>
      <c r="H488" s="180"/>
      <c r="I488" s="180"/>
      <c r="J488" s="186"/>
      <c r="K488" s="186"/>
      <c r="L488" s="186"/>
      <c r="M488" s="186"/>
      <c r="N488" s="186"/>
      <c r="O488" s="186"/>
      <c r="P488" s="186"/>
      <c r="Q488" s="186"/>
      <c r="R488" s="186"/>
      <c r="S488" s="186"/>
      <c r="T488" s="186"/>
      <c r="U488" s="186"/>
      <c r="V488" s="186"/>
      <c r="W488" s="180"/>
      <c r="X488" s="180"/>
      <c r="Y488" s="180"/>
      <c r="Z488" s="180"/>
    </row>
    <row r="489" ht="12.75" customHeight="1">
      <c r="A489" s="180"/>
      <c r="B489" s="180"/>
      <c r="C489" s="180"/>
      <c r="D489" s="180"/>
      <c r="E489" s="180"/>
      <c r="F489" s="180"/>
      <c r="G489" s="180"/>
      <c r="H489" s="180"/>
      <c r="I489" s="180"/>
      <c r="J489" s="186"/>
      <c r="K489" s="186"/>
      <c r="L489" s="186"/>
      <c r="M489" s="186"/>
      <c r="N489" s="186"/>
      <c r="O489" s="186"/>
      <c r="P489" s="186"/>
      <c r="Q489" s="186"/>
      <c r="R489" s="186"/>
      <c r="S489" s="186"/>
      <c r="T489" s="186"/>
      <c r="U489" s="186"/>
      <c r="V489" s="186"/>
      <c r="W489" s="180"/>
      <c r="X489" s="180"/>
      <c r="Y489" s="180"/>
      <c r="Z489" s="180"/>
    </row>
    <row r="490" ht="12.75" customHeight="1">
      <c r="A490" s="180"/>
      <c r="B490" s="180"/>
      <c r="C490" s="180"/>
      <c r="D490" s="180"/>
      <c r="E490" s="180"/>
      <c r="F490" s="180"/>
      <c r="G490" s="180"/>
      <c r="H490" s="180"/>
      <c r="I490" s="180"/>
      <c r="J490" s="186"/>
      <c r="K490" s="186"/>
      <c r="L490" s="186"/>
      <c r="M490" s="186"/>
      <c r="N490" s="186"/>
      <c r="O490" s="186"/>
      <c r="P490" s="186"/>
      <c r="Q490" s="186"/>
      <c r="R490" s="186"/>
      <c r="S490" s="186"/>
      <c r="T490" s="186"/>
      <c r="U490" s="186"/>
      <c r="V490" s="186"/>
      <c r="W490" s="180"/>
      <c r="X490" s="180"/>
      <c r="Y490" s="180"/>
      <c r="Z490" s="180"/>
    </row>
    <row r="491" ht="12.75" customHeight="1">
      <c r="A491" s="180"/>
      <c r="B491" s="180"/>
      <c r="C491" s="180"/>
      <c r="D491" s="180"/>
      <c r="E491" s="180"/>
      <c r="F491" s="180"/>
      <c r="G491" s="180"/>
      <c r="H491" s="180"/>
      <c r="I491" s="180"/>
      <c r="J491" s="186"/>
      <c r="K491" s="186"/>
      <c r="L491" s="186"/>
      <c r="M491" s="186"/>
      <c r="N491" s="186"/>
      <c r="O491" s="186"/>
      <c r="P491" s="186"/>
      <c r="Q491" s="186"/>
      <c r="R491" s="186"/>
      <c r="S491" s="186"/>
      <c r="T491" s="186"/>
      <c r="U491" s="186"/>
      <c r="V491" s="186"/>
      <c r="W491" s="180"/>
      <c r="X491" s="180"/>
      <c r="Y491" s="180"/>
      <c r="Z491" s="180"/>
    </row>
    <row r="492" ht="12.75" customHeight="1">
      <c r="A492" s="180"/>
      <c r="B492" s="180"/>
      <c r="C492" s="180"/>
      <c r="D492" s="180"/>
      <c r="E492" s="180"/>
      <c r="F492" s="180"/>
      <c r="G492" s="180"/>
      <c r="H492" s="180"/>
      <c r="I492" s="180"/>
      <c r="J492" s="186"/>
      <c r="K492" s="186"/>
      <c r="L492" s="186"/>
      <c r="M492" s="186"/>
      <c r="N492" s="186"/>
      <c r="O492" s="186"/>
      <c r="P492" s="186"/>
      <c r="Q492" s="186"/>
      <c r="R492" s="186"/>
      <c r="S492" s="186"/>
      <c r="T492" s="186"/>
      <c r="U492" s="186"/>
      <c r="V492" s="186"/>
      <c r="W492" s="180"/>
      <c r="X492" s="180"/>
      <c r="Y492" s="180"/>
      <c r="Z492" s="180"/>
    </row>
    <row r="493" ht="12.75" customHeight="1">
      <c r="A493" s="180"/>
      <c r="B493" s="180"/>
      <c r="C493" s="180"/>
      <c r="D493" s="180"/>
      <c r="E493" s="180"/>
      <c r="F493" s="180"/>
      <c r="G493" s="180"/>
      <c r="H493" s="180"/>
      <c r="I493" s="180"/>
      <c r="J493" s="186"/>
      <c r="K493" s="186"/>
      <c r="L493" s="186"/>
      <c r="M493" s="186"/>
      <c r="N493" s="186"/>
      <c r="O493" s="186"/>
      <c r="P493" s="186"/>
      <c r="Q493" s="186"/>
      <c r="R493" s="186"/>
      <c r="S493" s="186"/>
      <c r="T493" s="186"/>
      <c r="U493" s="186"/>
      <c r="V493" s="186"/>
      <c r="W493" s="180"/>
      <c r="X493" s="180"/>
      <c r="Y493" s="180"/>
      <c r="Z493" s="180"/>
    </row>
    <row r="494" ht="12.75" customHeight="1">
      <c r="A494" s="180"/>
      <c r="B494" s="180"/>
      <c r="C494" s="180"/>
      <c r="D494" s="180"/>
      <c r="E494" s="180"/>
      <c r="F494" s="180"/>
      <c r="G494" s="180"/>
      <c r="H494" s="180"/>
      <c r="I494" s="180"/>
      <c r="J494" s="186"/>
      <c r="K494" s="186"/>
      <c r="L494" s="186"/>
      <c r="M494" s="186"/>
      <c r="N494" s="186"/>
      <c r="O494" s="186"/>
      <c r="P494" s="186"/>
      <c r="Q494" s="186"/>
      <c r="R494" s="186"/>
      <c r="S494" s="186"/>
      <c r="T494" s="186"/>
      <c r="U494" s="186"/>
      <c r="V494" s="186"/>
      <c r="W494" s="180"/>
      <c r="X494" s="180"/>
      <c r="Y494" s="180"/>
      <c r="Z494" s="180"/>
    </row>
    <row r="495" ht="12.75" customHeight="1">
      <c r="A495" s="180"/>
      <c r="B495" s="180"/>
      <c r="C495" s="180"/>
      <c r="D495" s="180"/>
      <c r="E495" s="180"/>
      <c r="F495" s="180"/>
      <c r="G495" s="180"/>
      <c r="H495" s="180"/>
      <c r="I495" s="180"/>
      <c r="J495" s="186"/>
      <c r="K495" s="186"/>
      <c r="L495" s="186"/>
      <c r="M495" s="186"/>
      <c r="N495" s="186"/>
      <c r="O495" s="186"/>
      <c r="P495" s="186"/>
      <c r="Q495" s="186"/>
      <c r="R495" s="186"/>
      <c r="S495" s="186"/>
      <c r="T495" s="186"/>
      <c r="U495" s="186"/>
      <c r="V495" s="186"/>
      <c r="W495" s="180"/>
      <c r="X495" s="180"/>
      <c r="Y495" s="180"/>
      <c r="Z495" s="180"/>
    </row>
    <row r="496" ht="12.75" customHeight="1">
      <c r="A496" s="180"/>
      <c r="B496" s="180"/>
      <c r="C496" s="180"/>
      <c r="D496" s="180"/>
      <c r="E496" s="180"/>
      <c r="F496" s="180"/>
      <c r="G496" s="180"/>
      <c r="H496" s="180"/>
      <c r="I496" s="180"/>
      <c r="J496" s="186"/>
      <c r="K496" s="186"/>
      <c r="L496" s="186"/>
      <c r="M496" s="186"/>
      <c r="N496" s="186"/>
      <c r="O496" s="186"/>
      <c r="P496" s="186"/>
      <c r="Q496" s="186"/>
      <c r="R496" s="186"/>
      <c r="S496" s="186"/>
      <c r="T496" s="186"/>
      <c r="U496" s="186"/>
      <c r="V496" s="186"/>
      <c r="W496" s="180"/>
      <c r="X496" s="180"/>
      <c r="Y496" s="180"/>
      <c r="Z496" s="180"/>
    </row>
    <row r="497" ht="12.75" customHeight="1">
      <c r="A497" s="180"/>
      <c r="B497" s="180"/>
      <c r="C497" s="180"/>
      <c r="D497" s="180"/>
      <c r="E497" s="180"/>
      <c r="F497" s="180"/>
      <c r="G497" s="180"/>
      <c r="H497" s="180"/>
      <c r="I497" s="180"/>
      <c r="J497" s="186"/>
      <c r="K497" s="186"/>
      <c r="L497" s="186"/>
      <c r="M497" s="186"/>
      <c r="N497" s="186"/>
      <c r="O497" s="186"/>
      <c r="P497" s="186"/>
      <c r="Q497" s="186"/>
      <c r="R497" s="186"/>
      <c r="S497" s="186"/>
      <c r="T497" s="186"/>
      <c r="U497" s="186"/>
      <c r="V497" s="186"/>
      <c r="W497" s="180"/>
      <c r="X497" s="180"/>
      <c r="Y497" s="180"/>
      <c r="Z497" s="180"/>
    </row>
    <row r="498" ht="12.75" customHeight="1">
      <c r="A498" s="180"/>
      <c r="B498" s="180"/>
      <c r="C498" s="180"/>
      <c r="D498" s="180"/>
      <c r="E498" s="180"/>
      <c r="F498" s="180"/>
      <c r="G498" s="180"/>
      <c r="H498" s="180"/>
      <c r="I498" s="180"/>
      <c r="J498" s="186"/>
      <c r="K498" s="186"/>
      <c r="L498" s="186"/>
      <c r="M498" s="186"/>
      <c r="N498" s="186"/>
      <c r="O498" s="186"/>
      <c r="P498" s="186"/>
      <c r="Q498" s="186"/>
      <c r="R498" s="186"/>
      <c r="S498" s="186"/>
      <c r="T498" s="186"/>
      <c r="U498" s="186"/>
      <c r="V498" s="186"/>
      <c r="W498" s="180"/>
      <c r="X498" s="180"/>
      <c r="Y498" s="180"/>
      <c r="Z498" s="180"/>
    </row>
    <row r="499" ht="12.75" customHeight="1">
      <c r="A499" s="180"/>
      <c r="B499" s="180"/>
      <c r="C499" s="180"/>
      <c r="D499" s="180"/>
      <c r="E499" s="180"/>
      <c r="F499" s="180"/>
      <c r="G499" s="180"/>
      <c r="H499" s="180"/>
      <c r="I499" s="180"/>
      <c r="J499" s="186"/>
      <c r="K499" s="186"/>
      <c r="L499" s="186"/>
      <c r="M499" s="186"/>
      <c r="N499" s="186"/>
      <c r="O499" s="186"/>
      <c r="P499" s="186"/>
      <c r="Q499" s="186"/>
      <c r="R499" s="186"/>
      <c r="S499" s="186"/>
      <c r="T499" s="186"/>
      <c r="U499" s="186"/>
      <c r="V499" s="186"/>
      <c r="W499" s="180"/>
      <c r="X499" s="180"/>
      <c r="Y499" s="180"/>
      <c r="Z499" s="180"/>
    </row>
    <row r="500" ht="12.75" customHeight="1">
      <c r="A500" s="180"/>
      <c r="B500" s="180"/>
      <c r="C500" s="180"/>
      <c r="D500" s="180"/>
      <c r="E500" s="180"/>
      <c r="F500" s="180"/>
      <c r="G500" s="180"/>
      <c r="H500" s="180"/>
      <c r="I500" s="180"/>
      <c r="J500" s="186"/>
      <c r="K500" s="186"/>
      <c r="L500" s="186"/>
      <c r="M500" s="186"/>
      <c r="N500" s="186"/>
      <c r="O500" s="186"/>
      <c r="P500" s="186"/>
      <c r="Q500" s="186"/>
      <c r="R500" s="186"/>
      <c r="S500" s="186"/>
      <c r="T500" s="186"/>
      <c r="U500" s="186"/>
      <c r="V500" s="186"/>
      <c r="W500" s="180"/>
      <c r="X500" s="180"/>
      <c r="Y500" s="180"/>
      <c r="Z500" s="180"/>
    </row>
    <row r="501" ht="12.75" customHeight="1">
      <c r="A501" s="180"/>
      <c r="B501" s="180"/>
      <c r="C501" s="180"/>
      <c r="D501" s="180"/>
      <c r="E501" s="180"/>
      <c r="F501" s="180"/>
      <c r="G501" s="180"/>
      <c r="H501" s="180"/>
      <c r="I501" s="180"/>
      <c r="J501" s="186"/>
      <c r="K501" s="186"/>
      <c r="L501" s="186"/>
      <c r="M501" s="186"/>
      <c r="N501" s="186"/>
      <c r="O501" s="186"/>
      <c r="P501" s="186"/>
      <c r="Q501" s="186"/>
      <c r="R501" s="186"/>
      <c r="S501" s="186"/>
      <c r="T501" s="186"/>
      <c r="U501" s="186"/>
      <c r="V501" s="186"/>
      <c r="W501" s="180"/>
      <c r="X501" s="180"/>
      <c r="Y501" s="180"/>
      <c r="Z501" s="180"/>
    </row>
    <row r="502" ht="12.75" customHeight="1">
      <c r="A502" s="180"/>
      <c r="B502" s="180"/>
      <c r="C502" s="180"/>
      <c r="D502" s="180"/>
      <c r="E502" s="180"/>
      <c r="F502" s="180"/>
      <c r="G502" s="180"/>
      <c r="H502" s="180"/>
      <c r="I502" s="180"/>
      <c r="J502" s="186"/>
      <c r="K502" s="186"/>
      <c r="L502" s="186"/>
      <c r="M502" s="186"/>
      <c r="N502" s="186"/>
      <c r="O502" s="186"/>
      <c r="P502" s="186"/>
      <c r="Q502" s="186"/>
      <c r="R502" s="186"/>
      <c r="S502" s="186"/>
      <c r="T502" s="186"/>
      <c r="U502" s="186"/>
      <c r="V502" s="186"/>
      <c r="W502" s="180"/>
      <c r="X502" s="180"/>
      <c r="Y502" s="180"/>
      <c r="Z502" s="180"/>
    </row>
    <row r="503" ht="12.75" customHeight="1">
      <c r="A503" s="180"/>
      <c r="B503" s="180"/>
      <c r="C503" s="180"/>
      <c r="D503" s="180"/>
      <c r="E503" s="180"/>
      <c r="F503" s="180"/>
      <c r="G503" s="180"/>
      <c r="H503" s="180"/>
      <c r="I503" s="180"/>
      <c r="J503" s="186"/>
      <c r="K503" s="186"/>
      <c r="L503" s="186"/>
      <c r="M503" s="186"/>
      <c r="N503" s="186"/>
      <c r="O503" s="186"/>
      <c r="P503" s="186"/>
      <c r="Q503" s="186"/>
      <c r="R503" s="186"/>
      <c r="S503" s="186"/>
      <c r="T503" s="186"/>
      <c r="U503" s="186"/>
      <c r="V503" s="186"/>
      <c r="W503" s="180"/>
      <c r="X503" s="180"/>
      <c r="Y503" s="180"/>
      <c r="Z503" s="180"/>
    </row>
    <row r="504" ht="12.75" customHeight="1">
      <c r="A504" s="180"/>
      <c r="B504" s="180"/>
      <c r="C504" s="180"/>
      <c r="D504" s="180"/>
      <c r="E504" s="180"/>
      <c r="F504" s="180"/>
      <c r="G504" s="180"/>
      <c r="H504" s="180"/>
      <c r="I504" s="180"/>
      <c r="J504" s="186"/>
      <c r="K504" s="186"/>
      <c r="L504" s="186"/>
      <c r="M504" s="186"/>
      <c r="N504" s="186"/>
      <c r="O504" s="186"/>
      <c r="P504" s="186"/>
      <c r="Q504" s="186"/>
      <c r="R504" s="186"/>
      <c r="S504" s="186"/>
      <c r="T504" s="186"/>
      <c r="U504" s="186"/>
      <c r="V504" s="186"/>
      <c r="W504" s="180"/>
      <c r="X504" s="180"/>
      <c r="Y504" s="180"/>
      <c r="Z504" s="180"/>
    </row>
    <row r="505" ht="12.75" customHeight="1">
      <c r="A505" s="180"/>
      <c r="B505" s="180"/>
      <c r="C505" s="180"/>
      <c r="D505" s="180"/>
      <c r="E505" s="180"/>
      <c r="F505" s="180"/>
      <c r="G505" s="180"/>
      <c r="H505" s="180"/>
      <c r="I505" s="180"/>
      <c r="J505" s="186"/>
      <c r="K505" s="186"/>
      <c r="L505" s="186"/>
      <c r="M505" s="186"/>
      <c r="N505" s="186"/>
      <c r="O505" s="186"/>
      <c r="P505" s="186"/>
      <c r="Q505" s="186"/>
      <c r="R505" s="186"/>
      <c r="S505" s="186"/>
      <c r="T505" s="186"/>
      <c r="U505" s="186"/>
      <c r="V505" s="186"/>
      <c r="W505" s="180"/>
      <c r="X505" s="180"/>
      <c r="Y505" s="180"/>
      <c r="Z505" s="180"/>
    </row>
    <row r="506" ht="12.75" customHeight="1">
      <c r="A506" s="180"/>
      <c r="B506" s="180"/>
      <c r="C506" s="180"/>
      <c r="D506" s="180"/>
      <c r="E506" s="180"/>
      <c r="F506" s="180"/>
      <c r="G506" s="180"/>
      <c r="H506" s="180"/>
      <c r="I506" s="180"/>
      <c r="J506" s="186"/>
      <c r="K506" s="186"/>
      <c r="L506" s="186"/>
      <c r="M506" s="186"/>
      <c r="N506" s="186"/>
      <c r="O506" s="186"/>
      <c r="P506" s="186"/>
      <c r="Q506" s="186"/>
      <c r="R506" s="186"/>
      <c r="S506" s="186"/>
      <c r="T506" s="186"/>
      <c r="U506" s="186"/>
      <c r="V506" s="186"/>
      <c r="W506" s="180"/>
      <c r="X506" s="180"/>
      <c r="Y506" s="180"/>
      <c r="Z506" s="180"/>
    </row>
    <row r="507" ht="12.75" customHeight="1">
      <c r="A507" s="180"/>
      <c r="B507" s="180"/>
      <c r="C507" s="180"/>
      <c r="D507" s="180"/>
      <c r="E507" s="180"/>
      <c r="F507" s="180"/>
      <c r="G507" s="180"/>
      <c r="H507" s="180"/>
      <c r="I507" s="180"/>
      <c r="J507" s="186"/>
      <c r="K507" s="186"/>
      <c r="L507" s="186"/>
      <c r="M507" s="186"/>
      <c r="N507" s="186"/>
      <c r="O507" s="186"/>
      <c r="P507" s="186"/>
      <c r="Q507" s="186"/>
      <c r="R507" s="186"/>
      <c r="S507" s="186"/>
      <c r="T507" s="186"/>
      <c r="U507" s="186"/>
      <c r="V507" s="186"/>
      <c r="W507" s="180"/>
      <c r="X507" s="180"/>
      <c r="Y507" s="180"/>
      <c r="Z507" s="180"/>
    </row>
    <row r="508" ht="12.75" customHeight="1">
      <c r="A508" s="180"/>
      <c r="B508" s="180"/>
      <c r="C508" s="180"/>
      <c r="D508" s="180"/>
      <c r="E508" s="180"/>
      <c r="F508" s="180"/>
      <c r="G508" s="180"/>
      <c r="H508" s="180"/>
      <c r="I508" s="180"/>
      <c r="J508" s="186"/>
      <c r="K508" s="186"/>
      <c r="L508" s="186"/>
      <c r="M508" s="186"/>
      <c r="N508" s="186"/>
      <c r="O508" s="186"/>
      <c r="P508" s="186"/>
      <c r="Q508" s="186"/>
      <c r="R508" s="186"/>
      <c r="S508" s="186"/>
      <c r="T508" s="186"/>
      <c r="U508" s="186"/>
      <c r="V508" s="186"/>
      <c r="W508" s="180"/>
      <c r="X508" s="180"/>
      <c r="Y508" s="180"/>
      <c r="Z508" s="180"/>
    </row>
    <row r="509" ht="12.75" customHeight="1">
      <c r="A509" s="180"/>
      <c r="B509" s="180"/>
      <c r="C509" s="180"/>
      <c r="D509" s="180"/>
      <c r="E509" s="180"/>
      <c r="F509" s="180"/>
      <c r="G509" s="180"/>
      <c r="H509" s="180"/>
      <c r="I509" s="180"/>
      <c r="J509" s="186"/>
      <c r="K509" s="186"/>
      <c r="L509" s="186"/>
      <c r="M509" s="186"/>
      <c r="N509" s="186"/>
      <c r="O509" s="186"/>
      <c r="P509" s="186"/>
      <c r="Q509" s="186"/>
      <c r="R509" s="186"/>
      <c r="S509" s="186"/>
      <c r="T509" s="186"/>
      <c r="U509" s="186"/>
      <c r="V509" s="186"/>
      <c r="W509" s="180"/>
      <c r="X509" s="180"/>
      <c r="Y509" s="180"/>
      <c r="Z509" s="180"/>
    </row>
    <row r="510" ht="12.75" customHeight="1">
      <c r="A510" s="180"/>
      <c r="B510" s="180"/>
      <c r="C510" s="180"/>
      <c r="D510" s="180"/>
      <c r="E510" s="180"/>
      <c r="F510" s="180"/>
      <c r="G510" s="180"/>
      <c r="H510" s="180"/>
      <c r="I510" s="180"/>
      <c r="J510" s="186"/>
      <c r="K510" s="186"/>
      <c r="L510" s="186"/>
      <c r="M510" s="186"/>
      <c r="N510" s="186"/>
      <c r="O510" s="186"/>
      <c r="P510" s="186"/>
      <c r="Q510" s="186"/>
      <c r="R510" s="186"/>
      <c r="S510" s="186"/>
      <c r="T510" s="186"/>
      <c r="U510" s="186"/>
      <c r="V510" s="186"/>
      <c r="W510" s="180"/>
      <c r="X510" s="180"/>
      <c r="Y510" s="180"/>
      <c r="Z510" s="180"/>
    </row>
    <row r="511" ht="12.75" customHeight="1">
      <c r="A511" s="180"/>
      <c r="B511" s="180"/>
      <c r="C511" s="180"/>
      <c r="D511" s="180"/>
      <c r="E511" s="180"/>
      <c r="F511" s="180"/>
      <c r="G511" s="180"/>
      <c r="H511" s="180"/>
      <c r="I511" s="180"/>
      <c r="J511" s="186"/>
      <c r="K511" s="186"/>
      <c r="L511" s="186"/>
      <c r="M511" s="186"/>
      <c r="N511" s="186"/>
      <c r="O511" s="186"/>
      <c r="P511" s="186"/>
      <c r="Q511" s="186"/>
      <c r="R511" s="186"/>
      <c r="S511" s="186"/>
      <c r="T511" s="186"/>
      <c r="U511" s="186"/>
      <c r="V511" s="186"/>
      <c r="W511" s="180"/>
      <c r="X511" s="180"/>
      <c r="Y511" s="180"/>
      <c r="Z511" s="180"/>
    </row>
    <row r="512" ht="12.75" customHeight="1">
      <c r="A512" s="180"/>
      <c r="B512" s="180"/>
      <c r="C512" s="180"/>
      <c r="D512" s="180"/>
      <c r="E512" s="180"/>
      <c r="F512" s="180"/>
      <c r="G512" s="180"/>
      <c r="H512" s="180"/>
      <c r="I512" s="180"/>
      <c r="J512" s="186"/>
      <c r="K512" s="186"/>
      <c r="L512" s="186"/>
      <c r="M512" s="186"/>
      <c r="N512" s="186"/>
      <c r="O512" s="186"/>
      <c r="P512" s="186"/>
      <c r="Q512" s="186"/>
      <c r="R512" s="186"/>
      <c r="S512" s="186"/>
      <c r="T512" s="186"/>
      <c r="U512" s="186"/>
      <c r="V512" s="186"/>
      <c r="W512" s="180"/>
      <c r="X512" s="180"/>
      <c r="Y512" s="180"/>
      <c r="Z512" s="180"/>
    </row>
    <row r="513" ht="12.75" customHeight="1">
      <c r="A513" s="180"/>
      <c r="B513" s="180"/>
      <c r="C513" s="180"/>
      <c r="D513" s="180"/>
      <c r="E513" s="180"/>
      <c r="F513" s="180"/>
      <c r="G513" s="180"/>
      <c r="H513" s="180"/>
      <c r="I513" s="180"/>
      <c r="J513" s="186"/>
      <c r="K513" s="186"/>
      <c r="L513" s="186"/>
      <c r="M513" s="186"/>
      <c r="N513" s="186"/>
      <c r="O513" s="186"/>
      <c r="P513" s="186"/>
      <c r="Q513" s="186"/>
      <c r="R513" s="186"/>
      <c r="S513" s="186"/>
      <c r="T513" s="186"/>
      <c r="U513" s="186"/>
      <c r="V513" s="186"/>
      <c r="W513" s="180"/>
      <c r="X513" s="180"/>
      <c r="Y513" s="180"/>
      <c r="Z513" s="180"/>
    </row>
    <row r="514" ht="12.75" customHeight="1">
      <c r="A514" s="180"/>
      <c r="B514" s="180"/>
      <c r="C514" s="180"/>
      <c r="D514" s="180"/>
      <c r="E514" s="180"/>
      <c r="F514" s="180"/>
      <c r="G514" s="180"/>
      <c r="H514" s="180"/>
      <c r="I514" s="180"/>
      <c r="J514" s="186"/>
      <c r="K514" s="186"/>
      <c r="L514" s="186"/>
      <c r="M514" s="186"/>
      <c r="N514" s="186"/>
      <c r="O514" s="186"/>
      <c r="P514" s="186"/>
      <c r="Q514" s="186"/>
      <c r="R514" s="186"/>
      <c r="S514" s="186"/>
      <c r="T514" s="186"/>
      <c r="U514" s="186"/>
      <c r="V514" s="186"/>
      <c r="W514" s="180"/>
      <c r="X514" s="180"/>
      <c r="Y514" s="180"/>
      <c r="Z514" s="180"/>
    </row>
    <row r="515" ht="12.75" customHeight="1">
      <c r="A515" s="180"/>
      <c r="B515" s="180"/>
      <c r="C515" s="180"/>
      <c r="D515" s="180"/>
      <c r="E515" s="180"/>
      <c r="F515" s="180"/>
      <c r="G515" s="180"/>
      <c r="H515" s="180"/>
      <c r="I515" s="180"/>
      <c r="J515" s="186"/>
      <c r="K515" s="186"/>
      <c r="L515" s="186"/>
      <c r="M515" s="186"/>
      <c r="N515" s="186"/>
      <c r="O515" s="186"/>
      <c r="P515" s="186"/>
      <c r="Q515" s="186"/>
      <c r="R515" s="186"/>
      <c r="S515" s="186"/>
      <c r="T515" s="186"/>
      <c r="U515" s="186"/>
      <c r="V515" s="186"/>
      <c r="W515" s="180"/>
      <c r="X515" s="180"/>
      <c r="Y515" s="180"/>
      <c r="Z515" s="180"/>
    </row>
    <row r="516" ht="12.75" customHeight="1">
      <c r="A516" s="180"/>
      <c r="B516" s="180"/>
      <c r="C516" s="180"/>
      <c r="D516" s="180"/>
      <c r="E516" s="180"/>
      <c r="F516" s="180"/>
      <c r="G516" s="180"/>
      <c r="H516" s="180"/>
      <c r="I516" s="180"/>
      <c r="J516" s="186"/>
      <c r="K516" s="186"/>
      <c r="L516" s="186"/>
      <c r="M516" s="186"/>
      <c r="N516" s="186"/>
      <c r="O516" s="186"/>
      <c r="P516" s="186"/>
      <c r="Q516" s="186"/>
      <c r="R516" s="186"/>
      <c r="S516" s="186"/>
      <c r="T516" s="186"/>
      <c r="U516" s="186"/>
      <c r="V516" s="186"/>
      <c r="W516" s="180"/>
      <c r="X516" s="180"/>
      <c r="Y516" s="180"/>
      <c r="Z516" s="180"/>
    </row>
    <row r="517" ht="12.75" customHeight="1">
      <c r="A517" s="180"/>
      <c r="B517" s="180"/>
      <c r="C517" s="180"/>
      <c r="D517" s="180"/>
      <c r="E517" s="180"/>
      <c r="F517" s="180"/>
      <c r="G517" s="180"/>
      <c r="H517" s="180"/>
      <c r="I517" s="180"/>
      <c r="J517" s="186"/>
      <c r="K517" s="186"/>
      <c r="L517" s="186"/>
      <c r="M517" s="186"/>
      <c r="N517" s="186"/>
      <c r="O517" s="186"/>
      <c r="P517" s="186"/>
      <c r="Q517" s="186"/>
      <c r="R517" s="186"/>
      <c r="S517" s="186"/>
      <c r="T517" s="186"/>
      <c r="U517" s="186"/>
      <c r="V517" s="186"/>
      <c r="W517" s="180"/>
      <c r="X517" s="180"/>
      <c r="Y517" s="180"/>
      <c r="Z517" s="180"/>
    </row>
    <row r="518" ht="12.75" customHeight="1">
      <c r="A518" s="180"/>
      <c r="B518" s="180"/>
      <c r="C518" s="180"/>
      <c r="D518" s="180"/>
      <c r="E518" s="180"/>
      <c r="F518" s="180"/>
      <c r="G518" s="180"/>
      <c r="H518" s="180"/>
      <c r="I518" s="180"/>
      <c r="J518" s="186"/>
      <c r="K518" s="186"/>
      <c r="L518" s="186"/>
      <c r="M518" s="186"/>
      <c r="N518" s="186"/>
      <c r="O518" s="186"/>
      <c r="P518" s="186"/>
      <c r="Q518" s="186"/>
      <c r="R518" s="186"/>
      <c r="S518" s="186"/>
      <c r="T518" s="186"/>
      <c r="U518" s="186"/>
      <c r="V518" s="186"/>
      <c r="W518" s="180"/>
      <c r="X518" s="180"/>
      <c r="Y518" s="180"/>
      <c r="Z518" s="180"/>
    </row>
    <row r="519" ht="12.75" customHeight="1">
      <c r="A519" s="180"/>
      <c r="B519" s="180"/>
      <c r="C519" s="180"/>
      <c r="D519" s="180"/>
      <c r="E519" s="180"/>
      <c r="F519" s="180"/>
      <c r="G519" s="180"/>
      <c r="H519" s="180"/>
      <c r="I519" s="180"/>
      <c r="J519" s="186"/>
      <c r="K519" s="186"/>
      <c r="L519" s="186"/>
      <c r="M519" s="186"/>
      <c r="N519" s="186"/>
      <c r="O519" s="186"/>
      <c r="P519" s="186"/>
      <c r="Q519" s="186"/>
      <c r="R519" s="186"/>
      <c r="S519" s="186"/>
      <c r="T519" s="186"/>
      <c r="U519" s="186"/>
      <c r="V519" s="186"/>
      <c r="W519" s="180"/>
      <c r="X519" s="180"/>
      <c r="Y519" s="180"/>
      <c r="Z519" s="180"/>
    </row>
    <row r="520" ht="12.75" customHeight="1">
      <c r="A520" s="180"/>
      <c r="B520" s="180"/>
      <c r="C520" s="180"/>
      <c r="D520" s="180"/>
      <c r="E520" s="180"/>
      <c r="F520" s="180"/>
      <c r="G520" s="180"/>
      <c r="H520" s="180"/>
      <c r="I520" s="180"/>
      <c r="J520" s="186"/>
      <c r="K520" s="186"/>
      <c r="L520" s="186"/>
      <c r="M520" s="186"/>
      <c r="N520" s="186"/>
      <c r="O520" s="186"/>
      <c r="P520" s="186"/>
      <c r="Q520" s="186"/>
      <c r="R520" s="186"/>
      <c r="S520" s="186"/>
      <c r="T520" s="186"/>
      <c r="U520" s="186"/>
      <c r="V520" s="186"/>
      <c r="W520" s="180"/>
      <c r="X520" s="180"/>
      <c r="Y520" s="180"/>
      <c r="Z520" s="180"/>
    </row>
    <row r="521" ht="12.75" customHeight="1">
      <c r="A521" s="180"/>
      <c r="B521" s="180"/>
      <c r="C521" s="180"/>
      <c r="D521" s="180"/>
      <c r="E521" s="180"/>
      <c r="F521" s="180"/>
      <c r="G521" s="180"/>
      <c r="H521" s="180"/>
      <c r="I521" s="180"/>
      <c r="J521" s="186"/>
      <c r="K521" s="186"/>
      <c r="L521" s="186"/>
      <c r="M521" s="186"/>
      <c r="N521" s="186"/>
      <c r="O521" s="186"/>
      <c r="P521" s="186"/>
      <c r="Q521" s="186"/>
      <c r="R521" s="186"/>
      <c r="S521" s="186"/>
      <c r="T521" s="186"/>
      <c r="U521" s="186"/>
      <c r="V521" s="186"/>
      <c r="W521" s="180"/>
      <c r="X521" s="180"/>
      <c r="Y521" s="180"/>
      <c r="Z521" s="180"/>
    </row>
    <row r="522" ht="12.75" customHeight="1">
      <c r="A522" s="180"/>
      <c r="B522" s="180"/>
      <c r="C522" s="180"/>
      <c r="D522" s="180"/>
      <c r="E522" s="180"/>
      <c r="F522" s="180"/>
      <c r="G522" s="180"/>
      <c r="H522" s="180"/>
      <c r="I522" s="180"/>
      <c r="J522" s="186"/>
      <c r="K522" s="186"/>
      <c r="L522" s="186"/>
      <c r="M522" s="186"/>
      <c r="N522" s="186"/>
      <c r="O522" s="186"/>
      <c r="P522" s="186"/>
      <c r="Q522" s="186"/>
      <c r="R522" s="186"/>
      <c r="S522" s="186"/>
      <c r="T522" s="186"/>
      <c r="U522" s="186"/>
      <c r="V522" s="186"/>
      <c r="W522" s="180"/>
      <c r="X522" s="180"/>
      <c r="Y522" s="180"/>
      <c r="Z522" s="180"/>
    </row>
    <row r="523" ht="12.75" customHeight="1">
      <c r="A523" s="180"/>
      <c r="B523" s="180"/>
      <c r="C523" s="180"/>
      <c r="D523" s="180"/>
      <c r="E523" s="180"/>
      <c r="F523" s="180"/>
      <c r="G523" s="180"/>
      <c r="H523" s="180"/>
      <c r="I523" s="180"/>
      <c r="J523" s="186"/>
      <c r="K523" s="186"/>
      <c r="L523" s="186"/>
      <c r="M523" s="186"/>
      <c r="N523" s="186"/>
      <c r="O523" s="186"/>
      <c r="P523" s="186"/>
      <c r="Q523" s="186"/>
      <c r="R523" s="186"/>
      <c r="S523" s="186"/>
      <c r="T523" s="186"/>
      <c r="U523" s="186"/>
      <c r="V523" s="186"/>
      <c r="W523" s="180"/>
      <c r="X523" s="180"/>
      <c r="Y523" s="180"/>
      <c r="Z523" s="180"/>
    </row>
    <row r="524" ht="12.75" customHeight="1">
      <c r="A524" s="180"/>
      <c r="B524" s="180"/>
      <c r="C524" s="180"/>
      <c r="D524" s="180"/>
      <c r="E524" s="180"/>
      <c r="F524" s="180"/>
      <c r="G524" s="180"/>
      <c r="H524" s="180"/>
      <c r="I524" s="180"/>
      <c r="J524" s="186"/>
      <c r="K524" s="186"/>
      <c r="L524" s="186"/>
      <c r="M524" s="186"/>
      <c r="N524" s="186"/>
      <c r="O524" s="186"/>
      <c r="P524" s="186"/>
      <c r="Q524" s="186"/>
      <c r="R524" s="186"/>
      <c r="S524" s="186"/>
      <c r="T524" s="186"/>
      <c r="U524" s="186"/>
      <c r="V524" s="186"/>
      <c r="W524" s="180"/>
      <c r="X524" s="180"/>
      <c r="Y524" s="180"/>
      <c r="Z524" s="180"/>
    </row>
    <row r="525" ht="12.75" customHeight="1">
      <c r="A525" s="180"/>
      <c r="B525" s="180"/>
      <c r="C525" s="180"/>
      <c r="D525" s="180"/>
      <c r="E525" s="180"/>
      <c r="F525" s="180"/>
      <c r="G525" s="180"/>
      <c r="H525" s="180"/>
      <c r="I525" s="180"/>
      <c r="J525" s="186"/>
      <c r="K525" s="186"/>
      <c r="L525" s="186"/>
      <c r="M525" s="186"/>
      <c r="N525" s="186"/>
      <c r="O525" s="186"/>
      <c r="P525" s="186"/>
      <c r="Q525" s="186"/>
      <c r="R525" s="186"/>
      <c r="S525" s="186"/>
      <c r="T525" s="186"/>
      <c r="U525" s="186"/>
      <c r="V525" s="186"/>
      <c r="W525" s="180"/>
      <c r="X525" s="180"/>
      <c r="Y525" s="180"/>
      <c r="Z525" s="180"/>
    </row>
    <row r="526" ht="12.75" customHeight="1">
      <c r="A526" s="180"/>
      <c r="B526" s="180"/>
      <c r="C526" s="180"/>
      <c r="D526" s="180"/>
      <c r="E526" s="180"/>
      <c r="F526" s="180"/>
      <c r="G526" s="180"/>
      <c r="H526" s="180"/>
      <c r="I526" s="180"/>
      <c r="J526" s="186"/>
      <c r="K526" s="186"/>
      <c r="L526" s="186"/>
      <c r="M526" s="186"/>
      <c r="N526" s="186"/>
      <c r="O526" s="186"/>
      <c r="P526" s="186"/>
      <c r="Q526" s="186"/>
      <c r="R526" s="186"/>
      <c r="S526" s="186"/>
      <c r="T526" s="186"/>
      <c r="U526" s="186"/>
      <c r="V526" s="186"/>
      <c r="W526" s="180"/>
      <c r="X526" s="180"/>
      <c r="Y526" s="180"/>
      <c r="Z526" s="180"/>
    </row>
    <row r="527" ht="12.75" customHeight="1">
      <c r="A527" s="180"/>
      <c r="B527" s="180"/>
      <c r="C527" s="180"/>
      <c r="D527" s="180"/>
      <c r="E527" s="180"/>
      <c r="F527" s="180"/>
      <c r="G527" s="180"/>
      <c r="H527" s="180"/>
      <c r="I527" s="180"/>
      <c r="J527" s="186"/>
      <c r="K527" s="186"/>
      <c r="L527" s="186"/>
      <c r="M527" s="186"/>
      <c r="N527" s="186"/>
      <c r="O527" s="186"/>
      <c r="P527" s="186"/>
      <c r="Q527" s="186"/>
      <c r="R527" s="186"/>
      <c r="S527" s="186"/>
      <c r="T527" s="186"/>
      <c r="U527" s="186"/>
      <c r="V527" s="186"/>
      <c r="W527" s="180"/>
      <c r="X527" s="180"/>
      <c r="Y527" s="180"/>
      <c r="Z527" s="180"/>
    </row>
    <row r="528" ht="12.75" customHeight="1">
      <c r="A528" s="180"/>
      <c r="B528" s="180"/>
      <c r="C528" s="180"/>
      <c r="D528" s="180"/>
      <c r="E528" s="180"/>
      <c r="F528" s="180"/>
      <c r="G528" s="180"/>
      <c r="H528" s="180"/>
      <c r="I528" s="180"/>
      <c r="J528" s="186"/>
      <c r="K528" s="186"/>
      <c r="L528" s="186"/>
      <c r="M528" s="186"/>
      <c r="N528" s="186"/>
      <c r="O528" s="186"/>
      <c r="P528" s="186"/>
      <c r="Q528" s="186"/>
      <c r="R528" s="186"/>
      <c r="S528" s="186"/>
      <c r="T528" s="186"/>
      <c r="U528" s="186"/>
      <c r="V528" s="186"/>
      <c r="W528" s="180"/>
      <c r="X528" s="180"/>
      <c r="Y528" s="180"/>
      <c r="Z528" s="180"/>
    </row>
    <row r="529" ht="12.75" customHeight="1">
      <c r="A529" s="180"/>
      <c r="B529" s="180"/>
      <c r="C529" s="180"/>
      <c r="D529" s="180"/>
      <c r="E529" s="180"/>
      <c r="F529" s="180"/>
      <c r="G529" s="180"/>
      <c r="H529" s="180"/>
      <c r="I529" s="180"/>
      <c r="J529" s="186"/>
      <c r="K529" s="186"/>
      <c r="L529" s="186"/>
      <c r="M529" s="186"/>
      <c r="N529" s="186"/>
      <c r="O529" s="186"/>
      <c r="P529" s="186"/>
      <c r="Q529" s="186"/>
      <c r="R529" s="186"/>
      <c r="S529" s="186"/>
      <c r="T529" s="186"/>
      <c r="U529" s="186"/>
      <c r="V529" s="186"/>
      <c r="W529" s="180"/>
      <c r="X529" s="180"/>
      <c r="Y529" s="180"/>
      <c r="Z529" s="180"/>
    </row>
    <row r="530" ht="12.75" customHeight="1">
      <c r="A530" s="180"/>
      <c r="B530" s="180"/>
      <c r="C530" s="180"/>
      <c r="D530" s="180"/>
      <c r="E530" s="180"/>
      <c r="F530" s="180"/>
      <c r="G530" s="180"/>
      <c r="H530" s="180"/>
      <c r="I530" s="180"/>
      <c r="J530" s="186"/>
      <c r="K530" s="186"/>
      <c r="L530" s="186"/>
      <c r="M530" s="186"/>
      <c r="N530" s="186"/>
      <c r="O530" s="186"/>
      <c r="P530" s="186"/>
      <c r="Q530" s="186"/>
      <c r="R530" s="186"/>
      <c r="S530" s="186"/>
      <c r="T530" s="186"/>
      <c r="U530" s="186"/>
      <c r="V530" s="186"/>
      <c r="W530" s="180"/>
      <c r="X530" s="180"/>
      <c r="Y530" s="180"/>
      <c r="Z530" s="180"/>
    </row>
    <row r="531" ht="12.75" customHeight="1">
      <c r="A531" s="180"/>
      <c r="B531" s="180"/>
      <c r="C531" s="180"/>
      <c r="D531" s="180"/>
      <c r="E531" s="180"/>
      <c r="F531" s="180"/>
      <c r="G531" s="180"/>
      <c r="H531" s="180"/>
      <c r="I531" s="180"/>
      <c r="J531" s="186"/>
      <c r="K531" s="186"/>
      <c r="L531" s="186"/>
      <c r="M531" s="186"/>
      <c r="N531" s="186"/>
      <c r="O531" s="186"/>
      <c r="P531" s="186"/>
      <c r="Q531" s="186"/>
      <c r="R531" s="186"/>
      <c r="S531" s="186"/>
      <c r="T531" s="186"/>
      <c r="U531" s="186"/>
      <c r="V531" s="186"/>
      <c r="W531" s="180"/>
      <c r="X531" s="180"/>
      <c r="Y531" s="180"/>
      <c r="Z531" s="180"/>
    </row>
    <row r="532" ht="12.75" customHeight="1">
      <c r="A532" s="180"/>
      <c r="B532" s="180"/>
      <c r="C532" s="180"/>
      <c r="D532" s="180"/>
      <c r="E532" s="180"/>
      <c r="F532" s="180"/>
      <c r="G532" s="180"/>
      <c r="H532" s="180"/>
      <c r="I532" s="180"/>
      <c r="J532" s="186"/>
      <c r="K532" s="186"/>
      <c r="L532" s="186"/>
      <c r="M532" s="186"/>
      <c r="N532" s="186"/>
      <c r="O532" s="186"/>
      <c r="P532" s="186"/>
      <c r="Q532" s="186"/>
      <c r="R532" s="186"/>
      <c r="S532" s="186"/>
      <c r="T532" s="186"/>
      <c r="U532" s="186"/>
      <c r="V532" s="186"/>
      <c r="W532" s="180"/>
      <c r="X532" s="180"/>
      <c r="Y532" s="180"/>
      <c r="Z532" s="180"/>
    </row>
    <row r="533" ht="12.75" customHeight="1">
      <c r="A533" s="180"/>
      <c r="B533" s="180"/>
      <c r="C533" s="180"/>
      <c r="D533" s="180"/>
      <c r="E533" s="180"/>
      <c r="F533" s="180"/>
      <c r="G533" s="180"/>
      <c r="H533" s="180"/>
      <c r="I533" s="180"/>
      <c r="J533" s="186"/>
      <c r="K533" s="186"/>
      <c r="L533" s="186"/>
      <c r="M533" s="186"/>
      <c r="N533" s="186"/>
      <c r="O533" s="186"/>
      <c r="P533" s="186"/>
      <c r="Q533" s="186"/>
      <c r="R533" s="186"/>
      <c r="S533" s="186"/>
      <c r="T533" s="186"/>
      <c r="U533" s="186"/>
      <c r="V533" s="186"/>
      <c r="W533" s="180"/>
      <c r="X533" s="180"/>
      <c r="Y533" s="180"/>
      <c r="Z533" s="180"/>
    </row>
    <row r="534" ht="12.75" customHeight="1">
      <c r="A534" s="180"/>
      <c r="B534" s="180"/>
      <c r="C534" s="180"/>
      <c r="D534" s="180"/>
      <c r="E534" s="180"/>
      <c r="F534" s="180"/>
      <c r="G534" s="180"/>
      <c r="H534" s="180"/>
      <c r="I534" s="180"/>
      <c r="J534" s="186"/>
      <c r="K534" s="186"/>
      <c r="L534" s="186"/>
      <c r="M534" s="186"/>
      <c r="N534" s="186"/>
      <c r="O534" s="186"/>
      <c r="P534" s="186"/>
      <c r="Q534" s="186"/>
      <c r="R534" s="186"/>
      <c r="S534" s="186"/>
      <c r="T534" s="186"/>
      <c r="U534" s="186"/>
      <c r="V534" s="186"/>
      <c r="W534" s="180"/>
      <c r="X534" s="180"/>
      <c r="Y534" s="180"/>
      <c r="Z534" s="180"/>
    </row>
    <row r="535" ht="12.75" customHeight="1">
      <c r="A535" s="180"/>
      <c r="B535" s="180"/>
      <c r="C535" s="180"/>
      <c r="D535" s="180"/>
      <c r="E535" s="180"/>
      <c r="F535" s="180"/>
      <c r="G535" s="180"/>
      <c r="H535" s="180"/>
      <c r="I535" s="180"/>
      <c r="J535" s="186"/>
      <c r="K535" s="186"/>
      <c r="L535" s="186"/>
      <c r="M535" s="186"/>
      <c r="N535" s="186"/>
      <c r="O535" s="186"/>
      <c r="P535" s="186"/>
      <c r="Q535" s="186"/>
      <c r="R535" s="186"/>
      <c r="S535" s="186"/>
      <c r="T535" s="186"/>
      <c r="U535" s="186"/>
      <c r="V535" s="186"/>
      <c r="W535" s="180"/>
      <c r="X535" s="180"/>
      <c r="Y535" s="180"/>
      <c r="Z535" s="180"/>
    </row>
    <row r="536" ht="12.75" customHeight="1">
      <c r="A536" s="180"/>
      <c r="B536" s="180"/>
      <c r="C536" s="180"/>
      <c r="D536" s="180"/>
      <c r="E536" s="180"/>
      <c r="F536" s="180"/>
      <c r="G536" s="180"/>
      <c r="H536" s="180"/>
      <c r="I536" s="180"/>
      <c r="J536" s="186"/>
      <c r="K536" s="186"/>
      <c r="L536" s="186"/>
      <c r="M536" s="186"/>
      <c r="N536" s="186"/>
      <c r="O536" s="186"/>
      <c r="P536" s="186"/>
      <c r="Q536" s="186"/>
      <c r="R536" s="186"/>
      <c r="S536" s="186"/>
      <c r="T536" s="186"/>
      <c r="U536" s="186"/>
      <c r="V536" s="186"/>
      <c r="W536" s="180"/>
      <c r="X536" s="180"/>
      <c r="Y536" s="180"/>
      <c r="Z536" s="180"/>
    </row>
    <row r="537" ht="12.75" customHeight="1">
      <c r="A537" s="180"/>
      <c r="B537" s="180"/>
      <c r="C537" s="180"/>
      <c r="D537" s="180"/>
      <c r="E537" s="180"/>
      <c r="F537" s="180"/>
      <c r="G537" s="180"/>
      <c r="H537" s="180"/>
      <c r="I537" s="180"/>
      <c r="J537" s="186"/>
      <c r="K537" s="186"/>
      <c r="L537" s="186"/>
      <c r="M537" s="186"/>
      <c r="N537" s="186"/>
      <c r="O537" s="186"/>
      <c r="P537" s="186"/>
      <c r="Q537" s="186"/>
      <c r="R537" s="186"/>
      <c r="S537" s="186"/>
      <c r="T537" s="186"/>
      <c r="U537" s="186"/>
      <c r="V537" s="186"/>
      <c r="W537" s="180"/>
      <c r="X537" s="180"/>
      <c r="Y537" s="180"/>
      <c r="Z537" s="180"/>
    </row>
    <row r="538" ht="12.75" customHeight="1">
      <c r="A538" s="180"/>
      <c r="B538" s="180"/>
      <c r="C538" s="180"/>
      <c r="D538" s="180"/>
      <c r="E538" s="180"/>
      <c r="F538" s="180"/>
      <c r="G538" s="180"/>
      <c r="H538" s="180"/>
      <c r="I538" s="180"/>
      <c r="J538" s="186"/>
      <c r="K538" s="186"/>
      <c r="L538" s="186"/>
      <c r="M538" s="186"/>
      <c r="N538" s="186"/>
      <c r="O538" s="186"/>
      <c r="P538" s="186"/>
      <c r="Q538" s="186"/>
      <c r="R538" s="186"/>
      <c r="S538" s="186"/>
      <c r="T538" s="186"/>
      <c r="U538" s="186"/>
      <c r="V538" s="186"/>
      <c r="W538" s="180"/>
      <c r="X538" s="180"/>
      <c r="Y538" s="180"/>
      <c r="Z538" s="180"/>
    </row>
    <row r="539" ht="12.75" customHeight="1">
      <c r="A539" s="180"/>
      <c r="B539" s="180"/>
      <c r="C539" s="180"/>
      <c r="D539" s="180"/>
      <c r="E539" s="180"/>
      <c r="F539" s="180"/>
      <c r="G539" s="180"/>
      <c r="H539" s="180"/>
      <c r="I539" s="180"/>
      <c r="J539" s="186"/>
      <c r="K539" s="186"/>
      <c r="L539" s="186"/>
      <c r="M539" s="186"/>
      <c r="N539" s="186"/>
      <c r="O539" s="186"/>
      <c r="P539" s="186"/>
      <c r="Q539" s="186"/>
      <c r="R539" s="186"/>
      <c r="S539" s="186"/>
      <c r="T539" s="186"/>
      <c r="U539" s="186"/>
      <c r="V539" s="186"/>
      <c r="W539" s="180"/>
      <c r="X539" s="180"/>
      <c r="Y539" s="180"/>
      <c r="Z539" s="180"/>
    </row>
    <row r="540" ht="12.75" customHeight="1">
      <c r="A540" s="180"/>
      <c r="B540" s="180"/>
      <c r="C540" s="180"/>
      <c r="D540" s="180"/>
      <c r="E540" s="180"/>
      <c r="F540" s="180"/>
      <c r="G540" s="180"/>
      <c r="H540" s="180"/>
      <c r="I540" s="180"/>
      <c r="J540" s="186"/>
      <c r="K540" s="186"/>
      <c r="L540" s="186"/>
      <c r="M540" s="186"/>
      <c r="N540" s="186"/>
      <c r="O540" s="186"/>
      <c r="P540" s="186"/>
      <c r="Q540" s="186"/>
      <c r="R540" s="186"/>
      <c r="S540" s="186"/>
      <c r="T540" s="186"/>
      <c r="U540" s="186"/>
      <c r="V540" s="186"/>
      <c r="W540" s="180"/>
      <c r="X540" s="180"/>
      <c r="Y540" s="180"/>
      <c r="Z540" s="180"/>
    </row>
    <row r="541" ht="12.75" customHeight="1">
      <c r="A541" s="180"/>
      <c r="B541" s="180"/>
      <c r="C541" s="180"/>
      <c r="D541" s="180"/>
      <c r="E541" s="180"/>
      <c r="F541" s="180"/>
      <c r="G541" s="180"/>
      <c r="H541" s="180"/>
      <c r="I541" s="180"/>
      <c r="J541" s="186"/>
      <c r="K541" s="186"/>
      <c r="L541" s="186"/>
      <c r="M541" s="186"/>
      <c r="N541" s="186"/>
      <c r="O541" s="186"/>
      <c r="P541" s="186"/>
      <c r="Q541" s="186"/>
      <c r="R541" s="186"/>
      <c r="S541" s="186"/>
      <c r="T541" s="186"/>
      <c r="U541" s="186"/>
      <c r="V541" s="186"/>
      <c r="W541" s="180"/>
      <c r="X541" s="180"/>
      <c r="Y541" s="180"/>
      <c r="Z541" s="180"/>
    </row>
    <row r="542" ht="12.75" customHeight="1">
      <c r="A542" s="180"/>
      <c r="B542" s="180"/>
      <c r="C542" s="180"/>
      <c r="D542" s="180"/>
      <c r="E542" s="180"/>
      <c r="F542" s="180"/>
      <c r="G542" s="180"/>
      <c r="H542" s="180"/>
      <c r="I542" s="180"/>
      <c r="J542" s="186"/>
      <c r="K542" s="186"/>
      <c r="L542" s="186"/>
      <c r="M542" s="186"/>
      <c r="N542" s="186"/>
      <c r="O542" s="186"/>
      <c r="P542" s="186"/>
      <c r="Q542" s="186"/>
      <c r="R542" s="186"/>
      <c r="S542" s="186"/>
      <c r="T542" s="186"/>
      <c r="U542" s="186"/>
      <c r="V542" s="186"/>
      <c r="W542" s="180"/>
      <c r="X542" s="180"/>
      <c r="Y542" s="180"/>
      <c r="Z542" s="180"/>
    </row>
    <row r="543" ht="12.75" customHeight="1">
      <c r="A543" s="180"/>
      <c r="B543" s="180"/>
      <c r="C543" s="180"/>
      <c r="D543" s="180"/>
      <c r="E543" s="180"/>
      <c r="F543" s="180"/>
      <c r="G543" s="180"/>
      <c r="H543" s="180"/>
      <c r="I543" s="180"/>
      <c r="J543" s="186"/>
      <c r="K543" s="186"/>
      <c r="L543" s="186"/>
      <c r="M543" s="186"/>
      <c r="N543" s="186"/>
      <c r="O543" s="186"/>
      <c r="P543" s="186"/>
      <c r="Q543" s="186"/>
      <c r="R543" s="186"/>
      <c r="S543" s="186"/>
      <c r="T543" s="186"/>
      <c r="U543" s="186"/>
      <c r="V543" s="186"/>
      <c r="W543" s="180"/>
      <c r="X543" s="180"/>
      <c r="Y543" s="180"/>
      <c r="Z543" s="180"/>
    </row>
    <row r="544" ht="12.75" customHeight="1">
      <c r="A544" s="180"/>
      <c r="B544" s="180"/>
      <c r="C544" s="180"/>
      <c r="D544" s="180"/>
      <c r="E544" s="180"/>
      <c r="F544" s="180"/>
      <c r="G544" s="180"/>
      <c r="H544" s="180"/>
      <c r="I544" s="180"/>
      <c r="J544" s="186"/>
      <c r="K544" s="186"/>
      <c r="L544" s="186"/>
      <c r="M544" s="186"/>
      <c r="N544" s="186"/>
      <c r="O544" s="186"/>
      <c r="P544" s="186"/>
      <c r="Q544" s="186"/>
      <c r="R544" s="186"/>
      <c r="S544" s="186"/>
      <c r="T544" s="186"/>
      <c r="U544" s="186"/>
      <c r="V544" s="186"/>
      <c r="W544" s="180"/>
      <c r="X544" s="180"/>
      <c r="Y544" s="180"/>
      <c r="Z544" s="180"/>
    </row>
    <row r="545" ht="12.75" customHeight="1">
      <c r="A545" s="180"/>
      <c r="B545" s="180"/>
      <c r="C545" s="180"/>
      <c r="D545" s="180"/>
      <c r="E545" s="180"/>
      <c r="F545" s="180"/>
      <c r="G545" s="180"/>
      <c r="H545" s="180"/>
      <c r="I545" s="180"/>
      <c r="J545" s="186"/>
      <c r="K545" s="186"/>
      <c r="L545" s="186"/>
      <c r="M545" s="186"/>
      <c r="N545" s="186"/>
      <c r="O545" s="186"/>
      <c r="P545" s="186"/>
      <c r="Q545" s="186"/>
      <c r="R545" s="186"/>
      <c r="S545" s="186"/>
      <c r="T545" s="186"/>
      <c r="U545" s="186"/>
      <c r="V545" s="186"/>
      <c r="W545" s="180"/>
      <c r="X545" s="180"/>
      <c r="Y545" s="180"/>
      <c r="Z545" s="180"/>
    </row>
    <row r="546" ht="12.75" customHeight="1">
      <c r="A546" s="180"/>
      <c r="B546" s="180"/>
      <c r="C546" s="180"/>
      <c r="D546" s="180"/>
      <c r="E546" s="180"/>
      <c r="F546" s="180"/>
      <c r="G546" s="180"/>
      <c r="H546" s="180"/>
      <c r="I546" s="180"/>
      <c r="J546" s="186"/>
      <c r="K546" s="186"/>
      <c r="L546" s="186"/>
      <c r="M546" s="186"/>
      <c r="N546" s="186"/>
      <c r="O546" s="186"/>
      <c r="P546" s="186"/>
      <c r="Q546" s="186"/>
      <c r="R546" s="186"/>
      <c r="S546" s="186"/>
      <c r="T546" s="186"/>
      <c r="U546" s="186"/>
      <c r="V546" s="186"/>
      <c r="W546" s="180"/>
      <c r="X546" s="180"/>
      <c r="Y546" s="180"/>
      <c r="Z546" s="180"/>
    </row>
    <row r="547" ht="12.75" customHeight="1">
      <c r="A547" s="180"/>
      <c r="B547" s="180"/>
      <c r="C547" s="180"/>
      <c r="D547" s="180"/>
      <c r="E547" s="180"/>
      <c r="F547" s="180"/>
      <c r="G547" s="180"/>
      <c r="H547" s="180"/>
      <c r="I547" s="180"/>
      <c r="J547" s="186"/>
      <c r="K547" s="186"/>
      <c r="L547" s="186"/>
      <c r="M547" s="186"/>
      <c r="N547" s="186"/>
      <c r="O547" s="186"/>
      <c r="P547" s="186"/>
      <c r="Q547" s="186"/>
      <c r="R547" s="186"/>
      <c r="S547" s="186"/>
      <c r="T547" s="186"/>
      <c r="U547" s="186"/>
      <c r="V547" s="186"/>
      <c r="W547" s="180"/>
      <c r="X547" s="180"/>
      <c r="Y547" s="180"/>
      <c r="Z547" s="180"/>
    </row>
    <row r="548" ht="12.75" customHeight="1">
      <c r="A548" s="180"/>
      <c r="B548" s="180"/>
      <c r="C548" s="180"/>
      <c r="D548" s="180"/>
      <c r="E548" s="180"/>
      <c r="F548" s="180"/>
      <c r="G548" s="180"/>
      <c r="H548" s="180"/>
      <c r="I548" s="180"/>
      <c r="J548" s="186"/>
      <c r="K548" s="186"/>
      <c r="L548" s="186"/>
      <c r="M548" s="186"/>
      <c r="N548" s="186"/>
      <c r="O548" s="186"/>
      <c r="P548" s="186"/>
      <c r="Q548" s="186"/>
      <c r="R548" s="186"/>
      <c r="S548" s="186"/>
      <c r="T548" s="186"/>
      <c r="U548" s="186"/>
      <c r="V548" s="186"/>
      <c r="W548" s="180"/>
      <c r="X548" s="180"/>
      <c r="Y548" s="180"/>
      <c r="Z548" s="180"/>
    </row>
    <row r="549" ht="12.75" customHeight="1">
      <c r="A549" s="180"/>
      <c r="B549" s="180"/>
      <c r="C549" s="180"/>
      <c r="D549" s="180"/>
      <c r="E549" s="180"/>
      <c r="F549" s="180"/>
      <c r="G549" s="180"/>
      <c r="H549" s="180"/>
      <c r="I549" s="180"/>
      <c r="J549" s="186"/>
      <c r="K549" s="186"/>
      <c r="L549" s="186"/>
      <c r="M549" s="186"/>
      <c r="N549" s="186"/>
      <c r="O549" s="186"/>
      <c r="P549" s="186"/>
      <c r="Q549" s="186"/>
      <c r="R549" s="186"/>
      <c r="S549" s="186"/>
      <c r="T549" s="186"/>
      <c r="U549" s="186"/>
      <c r="V549" s="186"/>
      <c r="W549" s="180"/>
      <c r="X549" s="180"/>
      <c r="Y549" s="180"/>
      <c r="Z549" s="180"/>
    </row>
    <row r="550" ht="12.75" customHeight="1">
      <c r="A550" s="180"/>
      <c r="B550" s="180"/>
      <c r="C550" s="180"/>
      <c r="D550" s="180"/>
      <c r="E550" s="180"/>
      <c r="F550" s="180"/>
      <c r="G550" s="180"/>
      <c r="H550" s="180"/>
      <c r="I550" s="180"/>
      <c r="J550" s="186"/>
      <c r="K550" s="186"/>
      <c r="L550" s="186"/>
      <c r="M550" s="186"/>
      <c r="N550" s="186"/>
      <c r="O550" s="186"/>
      <c r="P550" s="186"/>
      <c r="Q550" s="186"/>
      <c r="R550" s="186"/>
      <c r="S550" s="186"/>
      <c r="T550" s="186"/>
      <c r="U550" s="186"/>
      <c r="V550" s="186"/>
      <c r="W550" s="180"/>
      <c r="X550" s="180"/>
      <c r="Y550" s="180"/>
      <c r="Z550" s="180"/>
    </row>
    <row r="551" ht="12.75" customHeight="1">
      <c r="A551" s="180"/>
      <c r="B551" s="180"/>
      <c r="C551" s="180"/>
      <c r="D551" s="180"/>
      <c r="E551" s="180"/>
      <c r="F551" s="180"/>
      <c r="G551" s="180"/>
      <c r="H551" s="180"/>
      <c r="I551" s="180"/>
      <c r="J551" s="186"/>
      <c r="K551" s="186"/>
      <c r="L551" s="186"/>
      <c r="M551" s="186"/>
      <c r="N551" s="186"/>
      <c r="O551" s="186"/>
      <c r="P551" s="186"/>
      <c r="Q551" s="186"/>
      <c r="R551" s="186"/>
      <c r="S551" s="186"/>
      <c r="T551" s="186"/>
      <c r="U551" s="186"/>
      <c r="V551" s="186"/>
      <c r="W551" s="180"/>
      <c r="X551" s="180"/>
      <c r="Y551" s="180"/>
      <c r="Z551" s="180"/>
    </row>
    <row r="552" ht="12.75" customHeight="1">
      <c r="A552" s="180"/>
      <c r="B552" s="180"/>
      <c r="C552" s="180"/>
      <c r="D552" s="180"/>
      <c r="E552" s="180"/>
      <c r="F552" s="180"/>
      <c r="G552" s="180"/>
      <c r="H552" s="180"/>
      <c r="I552" s="180"/>
      <c r="J552" s="186"/>
      <c r="K552" s="186"/>
      <c r="L552" s="186"/>
      <c r="M552" s="186"/>
      <c r="N552" s="186"/>
      <c r="O552" s="186"/>
      <c r="P552" s="186"/>
      <c r="Q552" s="186"/>
      <c r="R552" s="186"/>
      <c r="S552" s="186"/>
      <c r="T552" s="186"/>
      <c r="U552" s="186"/>
      <c r="V552" s="186"/>
      <c r="W552" s="180"/>
      <c r="X552" s="180"/>
      <c r="Y552" s="180"/>
      <c r="Z552" s="180"/>
    </row>
    <row r="553" ht="12.75" customHeight="1">
      <c r="A553" s="180"/>
      <c r="B553" s="180"/>
      <c r="C553" s="180"/>
      <c r="D553" s="180"/>
      <c r="E553" s="180"/>
      <c r="F553" s="180"/>
      <c r="G553" s="180"/>
      <c r="H553" s="180"/>
      <c r="I553" s="180"/>
      <c r="J553" s="186"/>
      <c r="K553" s="186"/>
      <c r="L553" s="186"/>
      <c r="M553" s="186"/>
      <c r="N553" s="186"/>
      <c r="O553" s="186"/>
      <c r="P553" s="186"/>
      <c r="Q553" s="186"/>
      <c r="R553" s="186"/>
      <c r="S553" s="186"/>
      <c r="T553" s="186"/>
      <c r="U553" s="186"/>
      <c r="V553" s="186"/>
      <c r="W553" s="180"/>
      <c r="X553" s="180"/>
      <c r="Y553" s="180"/>
      <c r="Z553" s="180"/>
    </row>
    <row r="554" ht="12.75" customHeight="1">
      <c r="A554" s="180"/>
      <c r="B554" s="180"/>
      <c r="C554" s="180"/>
      <c r="D554" s="180"/>
      <c r="E554" s="180"/>
      <c r="F554" s="180"/>
      <c r="G554" s="180"/>
      <c r="H554" s="180"/>
      <c r="I554" s="180"/>
      <c r="J554" s="186"/>
      <c r="K554" s="186"/>
      <c r="L554" s="186"/>
      <c r="M554" s="186"/>
      <c r="N554" s="186"/>
      <c r="O554" s="186"/>
      <c r="P554" s="186"/>
      <c r="Q554" s="186"/>
      <c r="R554" s="186"/>
      <c r="S554" s="186"/>
      <c r="T554" s="186"/>
      <c r="U554" s="186"/>
      <c r="V554" s="186"/>
      <c r="W554" s="180"/>
      <c r="X554" s="180"/>
      <c r="Y554" s="180"/>
      <c r="Z554" s="180"/>
    </row>
    <row r="555" ht="12.75" customHeight="1">
      <c r="A555" s="180"/>
      <c r="B555" s="180"/>
      <c r="C555" s="180"/>
      <c r="D555" s="180"/>
      <c r="E555" s="180"/>
      <c r="F555" s="180"/>
      <c r="G555" s="180"/>
      <c r="H555" s="180"/>
      <c r="I555" s="180"/>
      <c r="J555" s="186"/>
      <c r="K555" s="186"/>
      <c r="L555" s="186"/>
      <c r="M555" s="186"/>
      <c r="N555" s="186"/>
      <c r="O555" s="186"/>
      <c r="P555" s="186"/>
      <c r="Q555" s="186"/>
      <c r="R555" s="186"/>
      <c r="S555" s="186"/>
      <c r="T555" s="186"/>
      <c r="U555" s="186"/>
      <c r="V555" s="186"/>
      <c r="W555" s="180"/>
      <c r="X555" s="180"/>
      <c r="Y555" s="180"/>
      <c r="Z555" s="180"/>
    </row>
    <row r="556" ht="12.75" customHeight="1">
      <c r="A556" s="180"/>
      <c r="B556" s="180"/>
      <c r="C556" s="180"/>
      <c r="D556" s="180"/>
      <c r="E556" s="180"/>
      <c r="F556" s="180"/>
      <c r="G556" s="180"/>
      <c r="H556" s="180"/>
      <c r="I556" s="180"/>
      <c r="J556" s="186"/>
      <c r="K556" s="186"/>
      <c r="L556" s="186"/>
      <c r="M556" s="186"/>
      <c r="N556" s="186"/>
      <c r="O556" s="186"/>
      <c r="P556" s="186"/>
      <c r="Q556" s="186"/>
      <c r="R556" s="186"/>
      <c r="S556" s="186"/>
      <c r="T556" s="186"/>
      <c r="U556" s="186"/>
      <c r="V556" s="186"/>
      <c r="W556" s="180"/>
      <c r="X556" s="180"/>
      <c r="Y556" s="180"/>
      <c r="Z556" s="180"/>
    </row>
    <row r="557" ht="12.75" customHeight="1">
      <c r="A557" s="180"/>
      <c r="B557" s="180"/>
      <c r="C557" s="180"/>
      <c r="D557" s="180"/>
      <c r="E557" s="180"/>
      <c r="F557" s="180"/>
      <c r="G557" s="180"/>
      <c r="H557" s="180"/>
      <c r="I557" s="180"/>
      <c r="J557" s="186"/>
      <c r="K557" s="186"/>
      <c r="L557" s="186"/>
      <c r="M557" s="186"/>
      <c r="N557" s="186"/>
      <c r="O557" s="186"/>
      <c r="P557" s="186"/>
      <c r="Q557" s="186"/>
      <c r="R557" s="186"/>
      <c r="S557" s="186"/>
      <c r="T557" s="186"/>
      <c r="U557" s="186"/>
      <c r="V557" s="186"/>
      <c r="W557" s="180"/>
      <c r="X557" s="180"/>
      <c r="Y557" s="180"/>
      <c r="Z557" s="180"/>
    </row>
    <row r="558" ht="12.75" customHeight="1">
      <c r="A558" s="180"/>
      <c r="B558" s="180"/>
      <c r="C558" s="180"/>
      <c r="D558" s="180"/>
      <c r="E558" s="180"/>
      <c r="F558" s="180"/>
      <c r="G558" s="180"/>
      <c r="H558" s="180"/>
      <c r="I558" s="180"/>
      <c r="J558" s="186"/>
      <c r="K558" s="186"/>
      <c r="L558" s="186"/>
      <c r="M558" s="186"/>
      <c r="N558" s="186"/>
      <c r="O558" s="186"/>
      <c r="P558" s="186"/>
      <c r="Q558" s="186"/>
      <c r="R558" s="186"/>
      <c r="S558" s="186"/>
      <c r="T558" s="186"/>
      <c r="U558" s="186"/>
      <c r="V558" s="186"/>
      <c r="W558" s="180"/>
      <c r="X558" s="180"/>
      <c r="Y558" s="180"/>
      <c r="Z558" s="180"/>
    </row>
    <row r="559" ht="12.75" customHeight="1">
      <c r="A559" s="180"/>
      <c r="B559" s="180"/>
      <c r="C559" s="180"/>
      <c r="D559" s="180"/>
      <c r="E559" s="180"/>
      <c r="F559" s="180"/>
      <c r="G559" s="180"/>
      <c r="H559" s="180"/>
      <c r="I559" s="180"/>
      <c r="J559" s="186"/>
      <c r="K559" s="186"/>
      <c r="L559" s="186"/>
      <c r="M559" s="186"/>
      <c r="N559" s="186"/>
      <c r="O559" s="186"/>
      <c r="P559" s="186"/>
      <c r="Q559" s="186"/>
      <c r="R559" s="186"/>
      <c r="S559" s="186"/>
      <c r="T559" s="186"/>
      <c r="U559" s="186"/>
      <c r="V559" s="186"/>
      <c r="W559" s="180"/>
      <c r="X559" s="180"/>
      <c r="Y559" s="180"/>
      <c r="Z559" s="180"/>
    </row>
    <row r="560" ht="12.75" customHeight="1">
      <c r="A560" s="180"/>
      <c r="B560" s="180"/>
      <c r="C560" s="180"/>
      <c r="D560" s="180"/>
      <c r="E560" s="180"/>
      <c r="F560" s="180"/>
      <c r="G560" s="180"/>
      <c r="H560" s="180"/>
      <c r="I560" s="180"/>
      <c r="J560" s="186"/>
      <c r="K560" s="186"/>
      <c r="L560" s="186"/>
      <c r="M560" s="186"/>
      <c r="N560" s="186"/>
      <c r="O560" s="186"/>
      <c r="P560" s="186"/>
      <c r="Q560" s="186"/>
      <c r="R560" s="186"/>
      <c r="S560" s="186"/>
      <c r="T560" s="186"/>
      <c r="U560" s="186"/>
      <c r="V560" s="186"/>
      <c r="W560" s="180"/>
      <c r="X560" s="180"/>
      <c r="Y560" s="180"/>
      <c r="Z560" s="180"/>
    </row>
    <row r="561" ht="12.75" customHeight="1">
      <c r="A561" s="180"/>
      <c r="B561" s="180"/>
      <c r="C561" s="180"/>
      <c r="D561" s="180"/>
      <c r="E561" s="180"/>
      <c r="F561" s="180"/>
      <c r="G561" s="180"/>
      <c r="H561" s="180"/>
      <c r="I561" s="180"/>
      <c r="J561" s="186"/>
      <c r="K561" s="186"/>
      <c r="L561" s="186"/>
      <c r="M561" s="186"/>
      <c r="N561" s="186"/>
      <c r="O561" s="186"/>
      <c r="P561" s="186"/>
      <c r="Q561" s="186"/>
      <c r="R561" s="186"/>
      <c r="S561" s="186"/>
      <c r="T561" s="186"/>
      <c r="U561" s="186"/>
      <c r="V561" s="186"/>
      <c r="W561" s="180"/>
      <c r="X561" s="180"/>
      <c r="Y561" s="180"/>
      <c r="Z561" s="180"/>
    </row>
    <row r="562" ht="12.75" customHeight="1">
      <c r="A562" s="180"/>
      <c r="B562" s="180"/>
      <c r="C562" s="180"/>
      <c r="D562" s="180"/>
      <c r="E562" s="180"/>
      <c r="F562" s="180"/>
      <c r="G562" s="180"/>
      <c r="H562" s="180"/>
      <c r="I562" s="180"/>
      <c r="J562" s="186"/>
      <c r="K562" s="186"/>
      <c r="L562" s="186"/>
      <c r="M562" s="186"/>
      <c r="N562" s="186"/>
      <c r="O562" s="186"/>
      <c r="P562" s="186"/>
      <c r="Q562" s="186"/>
      <c r="R562" s="186"/>
      <c r="S562" s="186"/>
      <c r="T562" s="186"/>
      <c r="U562" s="186"/>
      <c r="V562" s="186"/>
      <c r="W562" s="180"/>
      <c r="X562" s="180"/>
      <c r="Y562" s="180"/>
      <c r="Z562" s="180"/>
    </row>
    <row r="563" ht="12.75" customHeight="1">
      <c r="A563" s="180"/>
      <c r="B563" s="180"/>
      <c r="C563" s="180"/>
      <c r="D563" s="180"/>
      <c r="E563" s="180"/>
      <c r="F563" s="180"/>
      <c r="G563" s="180"/>
      <c r="H563" s="180"/>
      <c r="I563" s="180"/>
      <c r="J563" s="186"/>
      <c r="K563" s="186"/>
      <c r="L563" s="186"/>
      <c r="M563" s="186"/>
      <c r="N563" s="186"/>
      <c r="O563" s="186"/>
      <c r="P563" s="186"/>
      <c r="Q563" s="186"/>
      <c r="R563" s="186"/>
      <c r="S563" s="186"/>
      <c r="T563" s="186"/>
      <c r="U563" s="186"/>
      <c r="V563" s="186"/>
      <c r="W563" s="180"/>
      <c r="X563" s="180"/>
      <c r="Y563" s="180"/>
      <c r="Z563" s="180"/>
    </row>
    <row r="564" ht="12.75" customHeight="1">
      <c r="A564" s="180"/>
      <c r="B564" s="180"/>
      <c r="C564" s="180"/>
      <c r="D564" s="180"/>
      <c r="E564" s="180"/>
      <c r="F564" s="180"/>
      <c r="G564" s="180"/>
      <c r="H564" s="180"/>
      <c r="I564" s="180"/>
      <c r="J564" s="186"/>
      <c r="K564" s="186"/>
      <c r="L564" s="186"/>
      <c r="M564" s="186"/>
      <c r="N564" s="186"/>
      <c r="O564" s="186"/>
      <c r="P564" s="186"/>
      <c r="Q564" s="186"/>
      <c r="R564" s="186"/>
      <c r="S564" s="186"/>
      <c r="T564" s="186"/>
      <c r="U564" s="186"/>
      <c r="V564" s="186"/>
      <c r="W564" s="180"/>
      <c r="X564" s="180"/>
      <c r="Y564" s="180"/>
      <c r="Z564" s="180"/>
    </row>
    <row r="565" ht="12.75" customHeight="1">
      <c r="A565" s="180"/>
      <c r="B565" s="180"/>
      <c r="C565" s="180"/>
      <c r="D565" s="180"/>
      <c r="E565" s="180"/>
      <c r="F565" s="180"/>
      <c r="G565" s="180"/>
      <c r="H565" s="180"/>
      <c r="I565" s="180"/>
      <c r="J565" s="186"/>
      <c r="K565" s="186"/>
      <c r="L565" s="186"/>
      <c r="M565" s="186"/>
      <c r="N565" s="186"/>
      <c r="O565" s="186"/>
      <c r="P565" s="186"/>
      <c r="Q565" s="186"/>
      <c r="R565" s="186"/>
      <c r="S565" s="186"/>
      <c r="T565" s="186"/>
      <c r="U565" s="186"/>
      <c r="V565" s="186"/>
      <c r="W565" s="180"/>
      <c r="X565" s="180"/>
      <c r="Y565" s="180"/>
      <c r="Z565" s="180"/>
    </row>
    <row r="566" ht="12.75" customHeight="1">
      <c r="A566" s="180"/>
      <c r="B566" s="180"/>
      <c r="C566" s="180"/>
      <c r="D566" s="180"/>
      <c r="E566" s="180"/>
      <c r="F566" s="180"/>
      <c r="G566" s="180"/>
      <c r="H566" s="180"/>
      <c r="I566" s="180"/>
      <c r="J566" s="186"/>
      <c r="K566" s="186"/>
      <c r="L566" s="186"/>
      <c r="M566" s="186"/>
      <c r="N566" s="186"/>
      <c r="O566" s="186"/>
      <c r="P566" s="186"/>
      <c r="Q566" s="186"/>
      <c r="R566" s="186"/>
      <c r="S566" s="186"/>
      <c r="T566" s="186"/>
      <c r="U566" s="186"/>
      <c r="V566" s="186"/>
      <c r="W566" s="180"/>
      <c r="X566" s="180"/>
      <c r="Y566" s="180"/>
      <c r="Z566" s="180"/>
    </row>
    <row r="567" ht="12.75" customHeight="1">
      <c r="A567" s="180"/>
      <c r="B567" s="180"/>
      <c r="C567" s="180"/>
      <c r="D567" s="180"/>
      <c r="E567" s="180"/>
      <c r="F567" s="180"/>
      <c r="G567" s="180"/>
      <c r="H567" s="180"/>
      <c r="I567" s="180"/>
      <c r="J567" s="186"/>
      <c r="K567" s="186"/>
      <c r="L567" s="186"/>
      <c r="M567" s="186"/>
      <c r="N567" s="186"/>
      <c r="O567" s="186"/>
      <c r="P567" s="186"/>
      <c r="Q567" s="186"/>
      <c r="R567" s="186"/>
      <c r="S567" s="186"/>
      <c r="T567" s="186"/>
      <c r="U567" s="186"/>
      <c r="V567" s="186"/>
      <c r="W567" s="180"/>
      <c r="X567" s="180"/>
      <c r="Y567" s="180"/>
      <c r="Z567" s="180"/>
    </row>
    <row r="568" ht="12.75" customHeight="1">
      <c r="A568" s="180"/>
      <c r="B568" s="180"/>
      <c r="C568" s="180"/>
      <c r="D568" s="180"/>
      <c r="E568" s="180"/>
      <c r="F568" s="180"/>
      <c r="G568" s="180"/>
      <c r="H568" s="180"/>
      <c r="I568" s="180"/>
      <c r="J568" s="186"/>
      <c r="K568" s="186"/>
      <c r="L568" s="186"/>
      <c r="M568" s="186"/>
      <c r="N568" s="186"/>
      <c r="O568" s="186"/>
      <c r="P568" s="186"/>
      <c r="Q568" s="186"/>
      <c r="R568" s="186"/>
      <c r="S568" s="186"/>
      <c r="T568" s="186"/>
      <c r="U568" s="186"/>
      <c r="V568" s="186"/>
      <c r="W568" s="180"/>
      <c r="X568" s="180"/>
      <c r="Y568" s="180"/>
      <c r="Z568" s="180"/>
    </row>
    <row r="569" ht="12.75" customHeight="1">
      <c r="A569" s="180"/>
      <c r="B569" s="180"/>
      <c r="C569" s="180"/>
      <c r="D569" s="180"/>
      <c r="E569" s="180"/>
      <c r="F569" s="180"/>
      <c r="G569" s="180"/>
      <c r="H569" s="180"/>
      <c r="I569" s="180"/>
      <c r="J569" s="186"/>
      <c r="K569" s="186"/>
      <c r="L569" s="186"/>
      <c r="M569" s="186"/>
      <c r="N569" s="186"/>
      <c r="O569" s="186"/>
      <c r="P569" s="186"/>
      <c r="Q569" s="186"/>
      <c r="R569" s="186"/>
      <c r="S569" s="186"/>
      <c r="T569" s="186"/>
      <c r="U569" s="186"/>
      <c r="V569" s="186"/>
      <c r="W569" s="180"/>
      <c r="X569" s="180"/>
      <c r="Y569" s="180"/>
      <c r="Z569" s="180"/>
    </row>
    <row r="570" ht="12.75" customHeight="1">
      <c r="A570" s="180"/>
      <c r="B570" s="180"/>
      <c r="C570" s="180"/>
      <c r="D570" s="180"/>
      <c r="E570" s="180"/>
      <c r="F570" s="180"/>
      <c r="G570" s="180"/>
      <c r="H570" s="180"/>
      <c r="I570" s="180"/>
      <c r="J570" s="186"/>
      <c r="K570" s="186"/>
      <c r="L570" s="186"/>
      <c r="M570" s="186"/>
      <c r="N570" s="186"/>
      <c r="O570" s="186"/>
      <c r="P570" s="186"/>
      <c r="Q570" s="186"/>
      <c r="R570" s="186"/>
      <c r="S570" s="186"/>
      <c r="T570" s="186"/>
      <c r="U570" s="186"/>
      <c r="V570" s="186"/>
      <c r="W570" s="180"/>
      <c r="X570" s="180"/>
      <c r="Y570" s="180"/>
      <c r="Z570" s="180"/>
    </row>
    <row r="571" ht="12.75" customHeight="1">
      <c r="A571" s="180"/>
      <c r="B571" s="180"/>
      <c r="C571" s="180"/>
      <c r="D571" s="180"/>
      <c r="E571" s="180"/>
      <c r="F571" s="180"/>
      <c r="G571" s="180"/>
      <c r="H571" s="180"/>
      <c r="I571" s="180"/>
      <c r="J571" s="186"/>
      <c r="K571" s="186"/>
      <c r="L571" s="186"/>
      <c r="M571" s="186"/>
      <c r="N571" s="186"/>
      <c r="O571" s="186"/>
      <c r="P571" s="186"/>
      <c r="Q571" s="186"/>
      <c r="R571" s="186"/>
      <c r="S571" s="186"/>
      <c r="T571" s="186"/>
      <c r="U571" s="186"/>
      <c r="V571" s="186"/>
      <c r="W571" s="180"/>
      <c r="X571" s="180"/>
      <c r="Y571" s="180"/>
      <c r="Z571" s="180"/>
    </row>
    <row r="572" ht="12.75" customHeight="1">
      <c r="A572" s="180"/>
      <c r="B572" s="180"/>
      <c r="C572" s="180"/>
      <c r="D572" s="180"/>
      <c r="E572" s="180"/>
      <c r="F572" s="180"/>
      <c r="G572" s="180"/>
      <c r="H572" s="180"/>
      <c r="I572" s="180"/>
      <c r="J572" s="186"/>
      <c r="K572" s="186"/>
      <c r="L572" s="186"/>
      <c r="M572" s="186"/>
      <c r="N572" s="186"/>
      <c r="O572" s="186"/>
      <c r="P572" s="186"/>
      <c r="Q572" s="186"/>
      <c r="R572" s="186"/>
      <c r="S572" s="186"/>
      <c r="T572" s="186"/>
      <c r="U572" s="186"/>
      <c r="V572" s="186"/>
      <c r="W572" s="180"/>
      <c r="X572" s="180"/>
      <c r="Y572" s="180"/>
      <c r="Z572" s="180"/>
    </row>
    <row r="573" ht="12.75" customHeight="1">
      <c r="A573" s="180"/>
      <c r="B573" s="180"/>
      <c r="C573" s="180"/>
      <c r="D573" s="180"/>
      <c r="E573" s="180"/>
      <c r="F573" s="180"/>
      <c r="G573" s="180"/>
      <c r="H573" s="180"/>
      <c r="I573" s="180"/>
      <c r="J573" s="186"/>
      <c r="K573" s="186"/>
      <c r="L573" s="186"/>
      <c r="M573" s="186"/>
      <c r="N573" s="186"/>
      <c r="O573" s="186"/>
      <c r="P573" s="186"/>
      <c r="Q573" s="186"/>
      <c r="R573" s="186"/>
      <c r="S573" s="186"/>
      <c r="T573" s="186"/>
      <c r="U573" s="186"/>
      <c r="V573" s="186"/>
      <c r="W573" s="180"/>
      <c r="X573" s="180"/>
      <c r="Y573" s="180"/>
      <c r="Z573" s="180"/>
    </row>
    <row r="574" ht="12.75" customHeight="1">
      <c r="A574" s="180"/>
      <c r="B574" s="180"/>
      <c r="C574" s="180"/>
      <c r="D574" s="180"/>
      <c r="E574" s="180"/>
      <c r="F574" s="180"/>
      <c r="G574" s="180"/>
      <c r="H574" s="180"/>
      <c r="I574" s="180"/>
      <c r="J574" s="186"/>
      <c r="K574" s="186"/>
      <c r="L574" s="186"/>
      <c r="M574" s="186"/>
      <c r="N574" s="186"/>
      <c r="O574" s="186"/>
      <c r="P574" s="186"/>
      <c r="Q574" s="186"/>
      <c r="R574" s="186"/>
      <c r="S574" s="186"/>
      <c r="T574" s="186"/>
      <c r="U574" s="186"/>
      <c r="V574" s="186"/>
      <c r="W574" s="180"/>
      <c r="X574" s="180"/>
      <c r="Y574" s="180"/>
      <c r="Z574" s="180"/>
    </row>
    <row r="575" ht="12.75" customHeight="1">
      <c r="A575" s="180"/>
      <c r="B575" s="180"/>
      <c r="C575" s="180"/>
      <c r="D575" s="180"/>
      <c r="E575" s="180"/>
      <c r="F575" s="180"/>
      <c r="G575" s="180"/>
      <c r="H575" s="180"/>
      <c r="I575" s="180"/>
      <c r="J575" s="186"/>
      <c r="K575" s="186"/>
      <c r="L575" s="186"/>
      <c r="M575" s="186"/>
      <c r="N575" s="186"/>
      <c r="O575" s="186"/>
      <c r="P575" s="186"/>
      <c r="Q575" s="186"/>
      <c r="R575" s="186"/>
      <c r="S575" s="186"/>
      <c r="T575" s="186"/>
      <c r="U575" s="186"/>
      <c r="V575" s="186"/>
      <c r="W575" s="180"/>
      <c r="X575" s="180"/>
      <c r="Y575" s="180"/>
      <c r="Z575" s="180"/>
    </row>
    <row r="576" ht="12.75" customHeight="1">
      <c r="A576" s="180"/>
      <c r="B576" s="180"/>
      <c r="C576" s="180"/>
      <c r="D576" s="180"/>
      <c r="E576" s="180"/>
      <c r="F576" s="180"/>
      <c r="G576" s="180"/>
      <c r="H576" s="180"/>
      <c r="I576" s="180"/>
      <c r="J576" s="186"/>
      <c r="K576" s="186"/>
      <c r="L576" s="186"/>
      <c r="M576" s="186"/>
      <c r="N576" s="186"/>
      <c r="O576" s="186"/>
      <c r="P576" s="186"/>
      <c r="Q576" s="186"/>
      <c r="R576" s="186"/>
      <c r="S576" s="186"/>
      <c r="T576" s="186"/>
      <c r="U576" s="186"/>
      <c r="V576" s="186"/>
      <c r="W576" s="180"/>
      <c r="X576" s="180"/>
      <c r="Y576" s="180"/>
      <c r="Z576" s="180"/>
    </row>
    <row r="577" ht="12.75" customHeight="1">
      <c r="A577" s="180"/>
      <c r="B577" s="180"/>
      <c r="C577" s="180"/>
      <c r="D577" s="180"/>
      <c r="E577" s="180"/>
      <c r="F577" s="180"/>
      <c r="G577" s="180"/>
      <c r="H577" s="180"/>
      <c r="I577" s="180"/>
      <c r="J577" s="186"/>
      <c r="K577" s="186"/>
      <c r="L577" s="186"/>
      <c r="M577" s="186"/>
      <c r="N577" s="186"/>
      <c r="O577" s="186"/>
      <c r="P577" s="186"/>
      <c r="Q577" s="186"/>
      <c r="R577" s="186"/>
      <c r="S577" s="186"/>
      <c r="T577" s="186"/>
      <c r="U577" s="186"/>
      <c r="V577" s="186"/>
      <c r="W577" s="180"/>
      <c r="X577" s="180"/>
      <c r="Y577" s="180"/>
      <c r="Z577" s="180"/>
    </row>
    <row r="578" ht="12.75" customHeight="1">
      <c r="A578" s="180"/>
      <c r="B578" s="180"/>
      <c r="C578" s="180"/>
      <c r="D578" s="180"/>
      <c r="E578" s="180"/>
      <c r="F578" s="180"/>
      <c r="G578" s="180"/>
      <c r="H578" s="180"/>
      <c r="I578" s="180"/>
      <c r="J578" s="186"/>
      <c r="K578" s="186"/>
      <c r="L578" s="186"/>
      <c r="M578" s="186"/>
      <c r="N578" s="186"/>
      <c r="O578" s="186"/>
      <c r="P578" s="186"/>
      <c r="Q578" s="186"/>
      <c r="R578" s="186"/>
      <c r="S578" s="186"/>
      <c r="T578" s="186"/>
      <c r="U578" s="186"/>
      <c r="V578" s="186"/>
      <c r="W578" s="180"/>
      <c r="X578" s="180"/>
      <c r="Y578" s="180"/>
      <c r="Z578" s="180"/>
    </row>
    <row r="579" ht="12.75" customHeight="1">
      <c r="A579" s="180"/>
      <c r="B579" s="180"/>
      <c r="C579" s="180"/>
      <c r="D579" s="180"/>
      <c r="E579" s="180"/>
      <c r="F579" s="180"/>
      <c r="G579" s="180"/>
      <c r="H579" s="180"/>
      <c r="I579" s="180"/>
      <c r="J579" s="186"/>
      <c r="K579" s="186"/>
      <c r="L579" s="186"/>
      <c r="M579" s="186"/>
      <c r="N579" s="186"/>
      <c r="O579" s="186"/>
      <c r="P579" s="186"/>
      <c r="Q579" s="186"/>
      <c r="R579" s="186"/>
      <c r="S579" s="186"/>
      <c r="T579" s="186"/>
      <c r="U579" s="186"/>
      <c r="V579" s="186"/>
      <c r="W579" s="180"/>
      <c r="X579" s="180"/>
      <c r="Y579" s="180"/>
      <c r="Z579" s="180"/>
    </row>
    <row r="580" ht="12.75" customHeight="1">
      <c r="A580" s="180"/>
      <c r="B580" s="180"/>
      <c r="C580" s="180"/>
      <c r="D580" s="180"/>
      <c r="E580" s="180"/>
      <c r="F580" s="180"/>
      <c r="G580" s="180"/>
      <c r="H580" s="180"/>
      <c r="I580" s="180"/>
      <c r="J580" s="186"/>
      <c r="K580" s="186"/>
      <c r="L580" s="186"/>
      <c r="M580" s="186"/>
      <c r="N580" s="186"/>
      <c r="O580" s="186"/>
      <c r="P580" s="186"/>
      <c r="Q580" s="186"/>
      <c r="R580" s="186"/>
      <c r="S580" s="186"/>
      <c r="T580" s="186"/>
      <c r="U580" s="186"/>
      <c r="V580" s="186"/>
      <c r="W580" s="180"/>
      <c r="X580" s="180"/>
      <c r="Y580" s="180"/>
      <c r="Z580" s="180"/>
    </row>
    <row r="581" ht="12.75" customHeight="1">
      <c r="A581" s="180"/>
      <c r="B581" s="180"/>
      <c r="C581" s="180"/>
      <c r="D581" s="180"/>
      <c r="E581" s="180"/>
      <c r="F581" s="180"/>
      <c r="G581" s="180"/>
      <c r="H581" s="180"/>
      <c r="I581" s="180"/>
      <c r="J581" s="186"/>
      <c r="K581" s="186"/>
      <c r="L581" s="186"/>
      <c r="M581" s="186"/>
      <c r="N581" s="186"/>
      <c r="O581" s="186"/>
      <c r="P581" s="186"/>
      <c r="Q581" s="186"/>
      <c r="R581" s="186"/>
      <c r="S581" s="186"/>
      <c r="T581" s="186"/>
      <c r="U581" s="186"/>
      <c r="V581" s="186"/>
      <c r="W581" s="180"/>
      <c r="X581" s="180"/>
      <c r="Y581" s="180"/>
      <c r="Z581" s="180"/>
    </row>
    <row r="582" ht="12.75" customHeight="1">
      <c r="A582" s="180"/>
      <c r="B582" s="180"/>
      <c r="C582" s="180"/>
      <c r="D582" s="180"/>
      <c r="E582" s="180"/>
      <c r="F582" s="180"/>
      <c r="G582" s="180"/>
      <c r="H582" s="180"/>
      <c r="I582" s="180"/>
      <c r="J582" s="186"/>
      <c r="K582" s="186"/>
      <c r="L582" s="186"/>
      <c r="M582" s="186"/>
      <c r="N582" s="186"/>
      <c r="O582" s="186"/>
      <c r="P582" s="186"/>
      <c r="Q582" s="186"/>
      <c r="R582" s="186"/>
      <c r="S582" s="186"/>
      <c r="T582" s="186"/>
      <c r="U582" s="186"/>
      <c r="V582" s="186"/>
      <c r="W582" s="180"/>
      <c r="X582" s="180"/>
      <c r="Y582" s="180"/>
      <c r="Z582" s="180"/>
    </row>
    <row r="583" ht="12.75" customHeight="1">
      <c r="A583" s="180"/>
      <c r="B583" s="180"/>
      <c r="C583" s="180"/>
      <c r="D583" s="180"/>
      <c r="E583" s="180"/>
      <c r="F583" s="180"/>
      <c r="G583" s="180"/>
      <c r="H583" s="180"/>
      <c r="I583" s="180"/>
      <c r="J583" s="186"/>
      <c r="K583" s="186"/>
      <c r="L583" s="186"/>
      <c r="M583" s="186"/>
      <c r="N583" s="186"/>
      <c r="O583" s="186"/>
      <c r="P583" s="186"/>
      <c r="Q583" s="186"/>
      <c r="R583" s="186"/>
      <c r="S583" s="186"/>
      <c r="T583" s="186"/>
      <c r="U583" s="186"/>
      <c r="V583" s="186"/>
      <c r="W583" s="180"/>
      <c r="X583" s="180"/>
      <c r="Y583" s="180"/>
      <c r="Z583" s="180"/>
    </row>
    <row r="584" ht="12.75" customHeight="1">
      <c r="A584" s="180"/>
      <c r="B584" s="180"/>
      <c r="C584" s="180"/>
      <c r="D584" s="180"/>
      <c r="E584" s="180"/>
      <c r="F584" s="180"/>
      <c r="G584" s="180"/>
      <c r="H584" s="180"/>
      <c r="I584" s="180"/>
      <c r="J584" s="186"/>
      <c r="K584" s="186"/>
      <c r="L584" s="186"/>
      <c r="M584" s="186"/>
      <c r="N584" s="186"/>
      <c r="O584" s="186"/>
      <c r="P584" s="186"/>
      <c r="Q584" s="186"/>
      <c r="R584" s="186"/>
      <c r="S584" s="186"/>
      <c r="T584" s="186"/>
      <c r="U584" s="186"/>
      <c r="V584" s="186"/>
      <c r="W584" s="180"/>
      <c r="X584" s="180"/>
      <c r="Y584" s="180"/>
      <c r="Z584" s="180"/>
    </row>
    <row r="585" ht="12.75" customHeight="1">
      <c r="A585" s="180"/>
      <c r="B585" s="180"/>
      <c r="C585" s="180"/>
      <c r="D585" s="180"/>
      <c r="E585" s="180"/>
      <c r="F585" s="180"/>
      <c r="G585" s="180"/>
      <c r="H585" s="180"/>
      <c r="I585" s="180"/>
      <c r="J585" s="186"/>
      <c r="K585" s="186"/>
      <c r="L585" s="186"/>
      <c r="M585" s="186"/>
      <c r="N585" s="186"/>
      <c r="O585" s="186"/>
      <c r="P585" s="186"/>
      <c r="Q585" s="186"/>
      <c r="R585" s="186"/>
      <c r="S585" s="186"/>
      <c r="T585" s="186"/>
      <c r="U585" s="186"/>
      <c r="V585" s="186"/>
      <c r="W585" s="180"/>
      <c r="X585" s="180"/>
      <c r="Y585" s="180"/>
      <c r="Z585" s="180"/>
    </row>
    <row r="586" ht="12.75" customHeight="1">
      <c r="A586" s="180"/>
      <c r="B586" s="180"/>
      <c r="C586" s="180"/>
      <c r="D586" s="180"/>
      <c r="E586" s="180"/>
      <c r="F586" s="180"/>
      <c r="G586" s="180"/>
      <c r="H586" s="180"/>
      <c r="I586" s="180"/>
      <c r="J586" s="186"/>
      <c r="K586" s="186"/>
      <c r="L586" s="186"/>
      <c r="M586" s="186"/>
      <c r="N586" s="186"/>
      <c r="O586" s="186"/>
      <c r="P586" s="186"/>
      <c r="Q586" s="186"/>
      <c r="R586" s="186"/>
      <c r="S586" s="186"/>
      <c r="T586" s="186"/>
      <c r="U586" s="186"/>
      <c r="V586" s="186"/>
      <c r="W586" s="180"/>
      <c r="X586" s="180"/>
      <c r="Y586" s="180"/>
      <c r="Z586" s="180"/>
    </row>
    <row r="587" ht="12.75" customHeight="1">
      <c r="A587" s="180"/>
      <c r="B587" s="180"/>
      <c r="C587" s="180"/>
      <c r="D587" s="180"/>
      <c r="E587" s="180"/>
      <c r="F587" s="180"/>
      <c r="G587" s="180"/>
      <c r="H587" s="180"/>
      <c r="I587" s="180"/>
      <c r="J587" s="186"/>
      <c r="K587" s="186"/>
      <c r="L587" s="186"/>
      <c r="M587" s="186"/>
      <c r="N587" s="186"/>
      <c r="O587" s="186"/>
      <c r="P587" s="186"/>
      <c r="Q587" s="186"/>
      <c r="R587" s="186"/>
      <c r="S587" s="186"/>
      <c r="T587" s="186"/>
      <c r="U587" s="186"/>
      <c r="V587" s="186"/>
      <c r="W587" s="180"/>
      <c r="X587" s="180"/>
      <c r="Y587" s="180"/>
      <c r="Z587" s="180"/>
    </row>
    <row r="588" ht="12.75" customHeight="1">
      <c r="A588" s="180"/>
      <c r="B588" s="180"/>
      <c r="C588" s="180"/>
      <c r="D588" s="180"/>
      <c r="E588" s="180"/>
      <c r="F588" s="180"/>
      <c r="G588" s="180"/>
      <c r="H588" s="180"/>
      <c r="I588" s="180"/>
      <c r="J588" s="186"/>
      <c r="K588" s="186"/>
      <c r="L588" s="186"/>
      <c r="M588" s="186"/>
      <c r="N588" s="186"/>
      <c r="O588" s="186"/>
      <c r="P588" s="186"/>
      <c r="Q588" s="186"/>
      <c r="R588" s="186"/>
      <c r="S588" s="186"/>
      <c r="T588" s="186"/>
      <c r="U588" s="186"/>
      <c r="V588" s="186"/>
      <c r="W588" s="180"/>
      <c r="X588" s="180"/>
      <c r="Y588" s="180"/>
      <c r="Z588" s="180"/>
    </row>
    <row r="589" ht="12.75" customHeight="1">
      <c r="A589" s="180"/>
      <c r="B589" s="180"/>
      <c r="C589" s="180"/>
      <c r="D589" s="180"/>
      <c r="E589" s="180"/>
      <c r="F589" s="180"/>
      <c r="G589" s="180"/>
      <c r="H589" s="180"/>
      <c r="I589" s="180"/>
      <c r="J589" s="186"/>
      <c r="K589" s="186"/>
      <c r="L589" s="186"/>
      <c r="M589" s="186"/>
      <c r="N589" s="186"/>
      <c r="O589" s="186"/>
      <c r="P589" s="186"/>
      <c r="Q589" s="186"/>
      <c r="R589" s="186"/>
      <c r="S589" s="186"/>
      <c r="T589" s="186"/>
      <c r="U589" s="186"/>
      <c r="V589" s="186"/>
      <c r="W589" s="180"/>
      <c r="X589" s="180"/>
      <c r="Y589" s="180"/>
      <c r="Z589" s="180"/>
    </row>
    <row r="590" ht="12.75" customHeight="1">
      <c r="A590" s="180"/>
      <c r="B590" s="180"/>
      <c r="C590" s="180"/>
      <c r="D590" s="180"/>
      <c r="E590" s="180"/>
      <c r="F590" s="180"/>
      <c r="G590" s="180"/>
      <c r="H590" s="180"/>
      <c r="I590" s="180"/>
      <c r="J590" s="186"/>
      <c r="K590" s="186"/>
      <c r="L590" s="186"/>
      <c r="M590" s="186"/>
      <c r="N590" s="186"/>
      <c r="O590" s="186"/>
      <c r="P590" s="186"/>
      <c r="Q590" s="186"/>
      <c r="R590" s="186"/>
      <c r="S590" s="186"/>
      <c r="T590" s="186"/>
      <c r="U590" s="186"/>
      <c r="V590" s="186"/>
      <c r="W590" s="180"/>
      <c r="X590" s="180"/>
      <c r="Y590" s="180"/>
      <c r="Z590" s="180"/>
    </row>
    <row r="591" ht="12.75" customHeight="1">
      <c r="A591" s="180"/>
      <c r="B591" s="180"/>
      <c r="C591" s="180"/>
      <c r="D591" s="180"/>
      <c r="E591" s="180"/>
      <c r="F591" s="180"/>
      <c r="G591" s="180"/>
      <c r="H591" s="180"/>
      <c r="I591" s="180"/>
      <c r="J591" s="186"/>
      <c r="K591" s="186"/>
      <c r="L591" s="186"/>
      <c r="M591" s="186"/>
      <c r="N591" s="186"/>
      <c r="O591" s="186"/>
      <c r="P591" s="186"/>
      <c r="Q591" s="186"/>
      <c r="R591" s="186"/>
      <c r="S591" s="186"/>
      <c r="T591" s="186"/>
      <c r="U591" s="186"/>
      <c r="V591" s="186"/>
      <c r="W591" s="180"/>
      <c r="X591" s="180"/>
      <c r="Y591" s="180"/>
      <c r="Z591" s="180"/>
    </row>
    <row r="592" ht="12.75" customHeight="1">
      <c r="A592" s="180"/>
      <c r="B592" s="180"/>
      <c r="C592" s="180"/>
      <c r="D592" s="180"/>
      <c r="E592" s="180"/>
      <c r="F592" s="180"/>
      <c r="G592" s="180"/>
      <c r="H592" s="180"/>
      <c r="I592" s="180"/>
      <c r="J592" s="186"/>
      <c r="K592" s="186"/>
      <c r="L592" s="186"/>
      <c r="M592" s="186"/>
      <c r="N592" s="186"/>
      <c r="O592" s="186"/>
      <c r="P592" s="186"/>
      <c r="Q592" s="186"/>
      <c r="R592" s="186"/>
      <c r="S592" s="186"/>
      <c r="T592" s="186"/>
      <c r="U592" s="186"/>
      <c r="V592" s="186"/>
      <c r="W592" s="180"/>
      <c r="X592" s="180"/>
      <c r="Y592" s="180"/>
      <c r="Z592" s="180"/>
    </row>
    <row r="593" ht="12.75" customHeight="1">
      <c r="A593" s="180"/>
      <c r="B593" s="180"/>
      <c r="C593" s="180"/>
      <c r="D593" s="180"/>
      <c r="E593" s="180"/>
      <c r="F593" s="180"/>
      <c r="G593" s="180"/>
      <c r="H593" s="180"/>
      <c r="I593" s="180"/>
      <c r="J593" s="186"/>
      <c r="K593" s="186"/>
      <c r="L593" s="186"/>
      <c r="M593" s="186"/>
      <c r="N593" s="186"/>
      <c r="O593" s="186"/>
      <c r="P593" s="186"/>
      <c r="Q593" s="186"/>
      <c r="R593" s="186"/>
      <c r="S593" s="186"/>
      <c r="T593" s="186"/>
      <c r="U593" s="186"/>
      <c r="V593" s="186"/>
      <c r="W593" s="180"/>
      <c r="X593" s="180"/>
      <c r="Y593" s="180"/>
      <c r="Z593" s="180"/>
    </row>
    <row r="594" ht="12.75" customHeight="1">
      <c r="A594" s="180"/>
      <c r="B594" s="180"/>
      <c r="C594" s="180"/>
      <c r="D594" s="180"/>
      <c r="E594" s="180"/>
      <c r="F594" s="180"/>
      <c r="G594" s="180"/>
      <c r="H594" s="180"/>
      <c r="I594" s="180"/>
      <c r="J594" s="186"/>
      <c r="K594" s="186"/>
      <c r="L594" s="186"/>
      <c r="M594" s="186"/>
      <c r="N594" s="186"/>
      <c r="O594" s="186"/>
      <c r="P594" s="186"/>
      <c r="Q594" s="186"/>
      <c r="R594" s="186"/>
      <c r="S594" s="186"/>
      <c r="T594" s="186"/>
      <c r="U594" s="186"/>
      <c r="V594" s="186"/>
      <c r="W594" s="180"/>
      <c r="X594" s="180"/>
      <c r="Y594" s="180"/>
      <c r="Z594" s="180"/>
    </row>
    <row r="595" ht="12.75" customHeight="1">
      <c r="A595" s="180"/>
      <c r="B595" s="180"/>
      <c r="C595" s="180"/>
      <c r="D595" s="180"/>
      <c r="E595" s="180"/>
      <c r="F595" s="180"/>
      <c r="G595" s="180"/>
      <c r="H595" s="180"/>
      <c r="I595" s="180"/>
      <c r="J595" s="186"/>
      <c r="K595" s="186"/>
      <c r="L595" s="186"/>
      <c r="M595" s="186"/>
      <c r="N595" s="186"/>
      <c r="O595" s="186"/>
      <c r="P595" s="186"/>
      <c r="Q595" s="186"/>
      <c r="R595" s="186"/>
      <c r="S595" s="186"/>
      <c r="T595" s="186"/>
      <c r="U595" s="186"/>
      <c r="V595" s="186"/>
      <c r="W595" s="180"/>
      <c r="X595" s="180"/>
      <c r="Y595" s="180"/>
      <c r="Z595" s="180"/>
    </row>
    <row r="596" ht="12.75" customHeight="1">
      <c r="A596" s="180"/>
      <c r="B596" s="180"/>
      <c r="C596" s="180"/>
      <c r="D596" s="180"/>
      <c r="E596" s="180"/>
      <c r="F596" s="180"/>
      <c r="G596" s="180"/>
      <c r="H596" s="180"/>
      <c r="I596" s="180"/>
      <c r="J596" s="186"/>
      <c r="K596" s="186"/>
      <c r="L596" s="186"/>
      <c r="M596" s="186"/>
      <c r="N596" s="186"/>
      <c r="O596" s="186"/>
      <c r="P596" s="186"/>
      <c r="Q596" s="186"/>
      <c r="R596" s="186"/>
      <c r="S596" s="186"/>
      <c r="T596" s="186"/>
      <c r="U596" s="186"/>
      <c r="V596" s="186"/>
      <c r="W596" s="180"/>
      <c r="X596" s="180"/>
      <c r="Y596" s="180"/>
      <c r="Z596" s="180"/>
    </row>
    <row r="597" ht="12.75" customHeight="1">
      <c r="A597" s="180"/>
      <c r="B597" s="180"/>
      <c r="C597" s="180"/>
      <c r="D597" s="180"/>
      <c r="E597" s="180"/>
      <c r="F597" s="180"/>
      <c r="G597" s="180"/>
      <c r="H597" s="180"/>
      <c r="I597" s="180"/>
      <c r="J597" s="186"/>
      <c r="K597" s="186"/>
      <c r="L597" s="186"/>
      <c r="M597" s="186"/>
      <c r="N597" s="186"/>
      <c r="O597" s="186"/>
      <c r="P597" s="186"/>
      <c r="Q597" s="186"/>
      <c r="R597" s="186"/>
      <c r="S597" s="186"/>
      <c r="T597" s="186"/>
      <c r="U597" s="186"/>
      <c r="V597" s="186"/>
      <c r="W597" s="180"/>
      <c r="X597" s="180"/>
      <c r="Y597" s="180"/>
      <c r="Z597" s="180"/>
    </row>
    <row r="598" ht="12.75" customHeight="1">
      <c r="A598" s="180"/>
      <c r="B598" s="180"/>
      <c r="C598" s="180"/>
      <c r="D598" s="180"/>
      <c r="E598" s="180"/>
      <c r="F598" s="180"/>
      <c r="G598" s="180"/>
      <c r="H598" s="180"/>
      <c r="I598" s="180"/>
      <c r="J598" s="186"/>
      <c r="K598" s="186"/>
      <c r="L598" s="186"/>
      <c r="M598" s="186"/>
      <c r="N598" s="186"/>
      <c r="O598" s="186"/>
      <c r="P598" s="186"/>
      <c r="Q598" s="186"/>
      <c r="R598" s="186"/>
      <c r="S598" s="186"/>
      <c r="T598" s="186"/>
      <c r="U598" s="186"/>
      <c r="V598" s="186"/>
      <c r="W598" s="180"/>
      <c r="X598" s="180"/>
      <c r="Y598" s="180"/>
      <c r="Z598" s="180"/>
    </row>
    <row r="599" ht="12.75" customHeight="1">
      <c r="A599" s="180"/>
      <c r="B599" s="180"/>
      <c r="C599" s="180"/>
      <c r="D599" s="180"/>
      <c r="E599" s="180"/>
      <c r="F599" s="180"/>
      <c r="G599" s="180"/>
      <c r="H599" s="180"/>
      <c r="I599" s="180"/>
      <c r="J599" s="186"/>
      <c r="K599" s="186"/>
      <c r="L599" s="186"/>
      <c r="M599" s="186"/>
      <c r="N599" s="186"/>
      <c r="O599" s="186"/>
      <c r="P599" s="186"/>
      <c r="Q599" s="186"/>
      <c r="R599" s="186"/>
      <c r="S599" s="186"/>
      <c r="T599" s="186"/>
      <c r="U599" s="186"/>
      <c r="V599" s="186"/>
      <c r="W599" s="180"/>
      <c r="X599" s="180"/>
      <c r="Y599" s="180"/>
      <c r="Z599" s="180"/>
    </row>
    <row r="600" ht="12.75" customHeight="1">
      <c r="A600" s="180"/>
      <c r="B600" s="180"/>
      <c r="C600" s="180"/>
      <c r="D600" s="180"/>
      <c r="E600" s="180"/>
      <c r="F600" s="180"/>
      <c r="G600" s="180"/>
      <c r="H600" s="180"/>
      <c r="I600" s="180"/>
      <c r="J600" s="186"/>
      <c r="K600" s="186"/>
      <c r="L600" s="186"/>
      <c r="M600" s="186"/>
      <c r="N600" s="186"/>
      <c r="O600" s="186"/>
      <c r="P600" s="186"/>
      <c r="Q600" s="186"/>
      <c r="R600" s="186"/>
      <c r="S600" s="186"/>
      <c r="T600" s="186"/>
      <c r="U600" s="186"/>
      <c r="V600" s="186"/>
      <c r="W600" s="180"/>
      <c r="X600" s="180"/>
      <c r="Y600" s="180"/>
      <c r="Z600" s="180"/>
    </row>
    <row r="601" ht="12.75" customHeight="1">
      <c r="A601" s="180"/>
      <c r="B601" s="180"/>
      <c r="C601" s="180"/>
      <c r="D601" s="180"/>
      <c r="E601" s="180"/>
      <c r="F601" s="180"/>
      <c r="G601" s="180"/>
      <c r="H601" s="180"/>
      <c r="I601" s="180"/>
      <c r="J601" s="186"/>
      <c r="K601" s="186"/>
      <c r="L601" s="186"/>
      <c r="M601" s="186"/>
      <c r="N601" s="186"/>
      <c r="O601" s="186"/>
      <c r="P601" s="186"/>
      <c r="Q601" s="186"/>
      <c r="R601" s="186"/>
      <c r="S601" s="186"/>
      <c r="T601" s="186"/>
      <c r="U601" s="186"/>
      <c r="V601" s="186"/>
      <c r="W601" s="180"/>
      <c r="X601" s="180"/>
      <c r="Y601" s="180"/>
      <c r="Z601" s="180"/>
    </row>
    <row r="602" ht="12.75" customHeight="1">
      <c r="A602" s="180"/>
      <c r="B602" s="180"/>
      <c r="C602" s="180"/>
      <c r="D602" s="180"/>
      <c r="E602" s="180"/>
      <c r="F602" s="180"/>
      <c r="G602" s="180"/>
      <c r="H602" s="180"/>
      <c r="I602" s="180"/>
      <c r="J602" s="186"/>
      <c r="K602" s="186"/>
      <c r="L602" s="186"/>
      <c r="M602" s="186"/>
      <c r="N602" s="186"/>
      <c r="O602" s="186"/>
      <c r="P602" s="186"/>
      <c r="Q602" s="186"/>
      <c r="R602" s="186"/>
      <c r="S602" s="186"/>
      <c r="T602" s="186"/>
      <c r="U602" s="186"/>
      <c r="V602" s="186"/>
      <c r="W602" s="180"/>
      <c r="X602" s="180"/>
      <c r="Y602" s="180"/>
      <c r="Z602" s="180"/>
    </row>
    <row r="603" ht="12.75" customHeight="1">
      <c r="A603" s="180"/>
      <c r="B603" s="180"/>
      <c r="C603" s="180"/>
      <c r="D603" s="180"/>
      <c r="E603" s="180"/>
      <c r="F603" s="180"/>
      <c r="G603" s="180"/>
      <c r="H603" s="180"/>
      <c r="I603" s="180"/>
      <c r="J603" s="186"/>
      <c r="K603" s="186"/>
      <c r="L603" s="186"/>
      <c r="M603" s="186"/>
      <c r="N603" s="186"/>
      <c r="O603" s="186"/>
      <c r="P603" s="186"/>
      <c r="Q603" s="186"/>
      <c r="R603" s="186"/>
      <c r="S603" s="186"/>
      <c r="T603" s="186"/>
      <c r="U603" s="186"/>
      <c r="V603" s="186"/>
      <c r="W603" s="180"/>
      <c r="X603" s="180"/>
      <c r="Y603" s="180"/>
      <c r="Z603" s="180"/>
    </row>
    <row r="604" ht="12.75" customHeight="1">
      <c r="A604" s="180"/>
      <c r="B604" s="180"/>
      <c r="C604" s="180"/>
      <c r="D604" s="180"/>
      <c r="E604" s="180"/>
      <c r="F604" s="180"/>
      <c r="G604" s="180"/>
      <c r="H604" s="180"/>
      <c r="I604" s="180"/>
      <c r="J604" s="186"/>
      <c r="K604" s="186"/>
      <c r="L604" s="186"/>
      <c r="M604" s="186"/>
      <c r="N604" s="186"/>
      <c r="O604" s="186"/>
      <c r="P604" s="186"/>
      <c r="Q604" s="186"/>
      <c r="R604" s="186"/>
      <c r="S604" s="186"/>
      <c r="T604" s="186"/>
      <c r="U604" s="186"/>
      <c r="V604" s="186"/>
      <c r="W604" s="180"/>
      <c r="X604" s="180"/>
      <c r="Y604" s="180"/>
      <c r="Z604" s="180"/>
    </row>
    <row r="605" ht="12.75" customHeight="1">
      <c r="A605" s="180"/>
      <c r="B605" s="180"/>
      <c r="C605" s="180"/>
      <c r="D605" s="180"/>
      <c r="E605" s="180"/>
      <c r="F605" s="180"/>
      <c r="G605" s="180"/>
      <c r="H605" s="180"/>
      <c r="I605" s="180"/>
      <c r="J605" s="186"/>
      <c r="K605" s="186"/>
      <c r="L605" s="186"/>
      <c r="M605" s="186"/>
      <c r="N605" s="186"/>
      <c r="O605" s="186"/>
      <c r="P605" s="186"/>
      <c r="Q605" s="186"/>
      <c r="R605" s="186"/>
      <c r="S605" s="186"/>
      <c r="T605" s="186"/>
      <c r="U605" s="186"/>
      <c r="V605" s="186"/>
      <c r="W605" s="180"/>
      <c r="X605" s="180"/>
      <c r="Y605" s="180"/>
      <c r="Z605" s="180"/>
    </row>
    <row r="606" ht="12.75" customHeight="1">
      <c r="A606" s="180"/>
      <c r="B606" s="180"/>
      <c r="C606" s="180"/>
      <c r="D606" s="180"/>
      <c r="E606" s="180"/>
      <c r="F606" s="180"/>
      <c r="G606" s="180"/>
      <c r="H606" s="180"/>
      <c r="I606" s="180"/>
      <c r="J606" s="186"/>
      <c r="K606" s="186"/>
      <c r="L606" s="186"/>
      <c r="M606" s="186"/>
      <c r="N606" s="186"/>
      <c r="O606" s="186"/>
      <c r="P606" s="186"/>
      <c r="Q606" s="186"/>
      <c r="R606" s="186"/>
      <c r="S606" s="186"/>
      <c r="T606" s="186"/>
      <c r="U606" s="186"/>
      <c r="V606" s="186"/>
      <c r="W606" s="180"/>
      <c r="X606" s="180"/>
      <c r="Y606" s="180"/>
      <c r="Z606" s="180"/>
    </row>
    <row r="607" ht="12.75" customHeight="1">
      <c r="A607" s="180"/>
      <c r="B607" s="180"/>
      <c r="C607" s="180"/>
      <c r="D607" s="180"/>
      <c r="E607" s="180"/>
      <c r="F607" s="180"/>
      <c r="G607" s="180"/>
      <c r="H607" s="180"/>
      <c r="I607" s="180"/>
      <c r="J607" s="186"/>
      <c r="K607" s="186"/>
      <c r="L607" s="186"/>
      <c r="M607" s="186"/>
      <c r="N607" s="186"/>
      <c r="O607" s="186"/>
      <c r="P607" s="186"/>
      <c r="Q607" s="186"/>
      <c r="R607" s="186"/>
      <c r="S607" s="186"/>
      <c r="T607" s="186"/>
      <c r="U607" s="186"/>
      <c r="V607" s="186"/>
      <c r="W607" s="180"/>
      <c r="X607" s="180"/>
      <c r="Y607" s="180"/>
      <c r="Z607" s="180"/>
    </row>
    <row r="608" ht="12.75" customHeight="1">
      <c r="A608" s="180"/>
      <c r="B608" s="180"/>
      <c r="C608" s="180"/>
      <c r="D608" s="180"/>
      <c r="E608" s="180"/>
      <c r="F608" s="180"/>
      <c r="G608" s="180"/>
      <c r="H608" s="180"/>
      <c r="I608" s="180"/>
      <c r="J608" s="186"/>
      <c r="K608" s="186"/>
      <c r="L608" s="186"/>
      <c r="M608" s="186"/>
      <c r="N608" s="186"/>
      <c r="O608" s="186"/>
      <c r="P608" s="186"/>
      <c r="Q608" s="186"/>
      <c r="R608" s="186"/>
      <c r="S608" s="186"/>
      <c r="T608" s="186"/>
      <c r="U608" s="186"/>
      <c r="V608" s="186"/>
      <c r="W608" s="180"/>
      <c r="X608" s="180"/>
      <c r="Y608" s="180"/>
      <c r="Z608" s="180"/>
    </row>
    <row r="609" ht="12.75" customHeight="1">
      <c r="A609" s="180"/>
      <c r="B609" s="180"/>
      <c r="C609" s="180"/>
      <c r="D609" s="180"/>
      <c r="E609" s="180"/>
      <c r="F609" s="180"/>
      <c r="G609" s="180"/>
      <c r="H609" s="180"/>
      <c r="I609" s="180"/>
      <c r="J609" s="186"/>
      <c r="K609" s="186"/>
      <c r="L609" s="186"/>
      <c r="M609" s="186"/>
      <c r="N609" s="186"/>
      <c r="O609" s="186"/>
      <c r="P609" s="186"/>
      <c r="Q609" s="186"/>
      <c r="R609" s="186"/>
      <c r="S609" s="186"/>
      <c r="T609" s="186"/>
      <c r="U609" s="186"/>
      <c r="V609" s="186"/>
      <c r="W609" s="180"/>
      <c r="X609" s="180"/>
      <c r="Y609" s="180"/>
      <c r="Z609" s="180"/>
    </row>
    <row r="610" ht="12.75" customHeight="1">
      <c r="A610" s="180"/>
      <c r="B610" s="180"/>
      <c r="C610" s="180"/>
      <c r="D610" s="180"/>
      <c r="E610" s="180"/>
      <c r="F610" s="180"/>
      <c r="G610" s="180"/>
      <c r="H610" s="180"/>
      <c r="I610" s="180"/>
      <c r="J610" s="186"/>
      <c r="K610" s="186"/>
      <c r="L610" s="186"/>
      <c r="M610" s="186"/>
      <c r="N610" s="186"/>
      <c r="O610" s="186"/>
      <c r="P610" s="186"/>
      <c r="Q610" s="186"/>
      <c r="R610" s="186"/>
      <c r="S610" s="186"/>
      <c r="T610" s="186"/>
      <c r="U610" s="186"/>
      <c r="V610" s="186"/>
      <c r="W610" s="180"/>
      <c r="X610" s="180"/>
      <c r="Y610" s="180"/>
      <c r="Z610" s="180"/>
    </row>
    <row r="611" ht="12.75" customHeight="1">
      <c r="A611" s="180"/>
      <c r="B611" s="180"/>
      <c r="C611" s="180"/>
      <c r="D611" s="180"/>
      <c r="E611" s="180"/>
      <c r="F611" s="180"/>
      <c r="G611" s="180"/>
      <c r="H611" s="180"/>
      <c r="I611" s="180"/>
      <c r="J611" s="186"/>
      <c r="K611" s="186"/>
      <c r="L611" s="186"/>
      <c r="M611" s="186"/>
      <c r="N611" s="186"/>
      <c r="O611" s="186"/>
      <c r="P611" s="186"/>
      <c r="Q611" s="186"/>
      <c r="R611" s="186"/>
      <c r="S611" s="186"/>
      <c r="T611" s="186"/>
      <c r="U611" s="186"/>
      <c r="V611" s="186"/>
      <c r="W611" s="180"/>
      <c r="X611" s="180"/>
      <c r="Y611" s="180"/>
      <c r="Z611" s="180"/>
    </row>
    <row r="612" ht="12.75" customHeight="1">
      <c r="A612" s="180"/>
      <c r="B612" s="180"/>
      <c r="C612" s="180"/>
      <c r="D612" s="180"/>
      <c r="E612" s="180"/>
      <c r="F612" s="180"/>
      <c r="G612" s="180"/>
      <c r="H612" s="180"/>
      <c r="I612" s="180"/>
      <c r="J612" s="186"/>
      <c r="K612" s="186"/>
      <c r="L612" s="186"/>
      <c r="M612" s="186"/>
      <c r="N612" s="186"/>
      <c r="O612" s="186"/>
      <c r="P612" s="186"/>
      <c r="Q612" s="186"/>
      <c r="R612" s="186"/>
      <c r="S612" s="186"/>
      <c r="T612" s="186"/>
      <c r="U612" s="186"/>
      <c r="V612" s="186"/>
      <c r="W612" s="180"/>
      <c r="X612" s="180"/>
      <c r="Y612" s="180"/>
      <c r="Z612" s="180"/>
    </row>
    <row r="613" ht="12.75" customHeight="1">
      <c r="A613" s="180"/>
      <c r="B613" s="180"/>
      <c r="C613" s="180"/>
      <c r="D613" s="180"/>
      <c r="E613" s="180"/>
      <c r="F613" s="180"/>
      <c r="G613" s="180"/>
      <c r="H613" s="180"/>
      <c r="I613" s="180"/>
      <c r="J613" s="186"/>
      <c r="K613" s="186"/>
      <c r="L613" s="186"/>
      <c r="M613" s="186"/>
      <c r="N613" s="186"/>
      <c r="O613" s="186"/>
      <c r="P613" s="186"/>
      <c r="Q613" s="186"/>
      <c r="R613" s="186"/>
      <c r="S613" s="186"/>
      <c r="T613" s="186"/>
      <c r="U613" s="186"/>
      <c r="V613" s="186"/>
      <c r="W613" s="180"/>
      <c r="X613" s="180"/>
      <c r="Y613" s="180"/>
      <c r="Z613" s="180"/>
    </row>
    <row r="614" ht="12.75" customHeight="1">
      <c r="A614" s="180"/>
      <c r="B614" s="180"/>
      <c r="C614" s="180"/>
      <c r="D614" s="180"/>
      <c r="E614" s="180"/>
      <c r="F614" s="180"/>
      <c r="G614" s="180"/>
      <c r="H614" s="180"/>
      <c r="I614" s="180"/>
      <c r="J614" s="186"/>
      <c r="K614" s="186"/>
      <c r="L614" s="186"/>
      <c r="M614" s="186"/>
      <c r="N614" s="186"/>
      <c r="O614" s="186"/>
      <c r="P614" s="186"/>
      <c r="Q614" s="186"/>
      <c r="R614" s="186"/>
      <c r="S614" s="186"/>
      <c r="T614" s="186"/>
      <c r="U614" s="186"/>
      <c r="V614" s="186"/>
      <c r="W614" s="180"/>
      <c r="X614" s="180"/>
      <c r="Y614" s="180"/>
      <c r="Z614" s="180"/>
    </row>
    <row r="615" ht="12.75" customHeight="1">
      <c r="A615" s="180"/>
      <c r="B615" s="180"/>
      <c r="C615" s="180"/>
      <c r="D615" s="180"/>
      <c r="E615" s="180"/>
      <c r="F615" s="180"/>
      <c r="G615" s="180"/>
      <c r="H615" s="180"/>
      <c r="I615" s="180"/>
      <c r="J615" s="186"/>
      <c r="K615" s="186"/>
      <c r="L615" s="186"/>
      <c r="M615" s="186"/>
      <c r="N615" s="186"/>
      <c r="O615" s="186"/>
      <c r="P615" s="186"/>
      <c r="Q615" s="186"/>
      <c r="R615" s="186"/>
      <c r="S615" s="186"/>
      <c r="T615" s="186"/>
      <c r="U615" s="186"/>
      <c r="V615" s="186"/>
      <c r="W615" s="180"/>
      <c r="X615" s="180"/>
      <c r="Y615" s="180"/>
      <c r="Z615" s="180"/>
    </row>
    <row r="616" ht="12.75" customHeight="1">
      <c r="A616" s="180"/>
      <c r="B616" s="180"/>
      <c r="C616" s="180"/>
      <c r="D616" s="180"/>
      <c r="E616" s="180"/>
      <c r="F616" s="180"/>
      <c r="G616" s="180"/>
      <c r="H616" s="180"/>
      <c r="I616" s="180"/>
      <c r="J616" s="186"/>
      <c r="K616" s="186"/>
      <c r="L616" s="186"/>
      <c r="M616" s="186"/>
      <c r="N616" s="186"/>
      <c r="O616" s="186"/>
      <c r="P616" s="186"/>
      <c r="Q616" s="186"/>
      <c r="R616" s="186"/>
      <c r="S616" s="186"/>
      <c r="T616" s="186"/>
      <c r="U616" s="186"/>
      <c r="V616" s="186"/>
      <c r="W616" s="180"/>
      <c r="X616" s="180"/>
      <c r="Y616" s="180"/>
      <c r="Z616" s="180"/>
    </row>
    <row r="617" ht="12.75" customHeight="1">
      <c r="A617" s="180"/>
      <c r="B617" s="180"/>
      <c r="C617" s="180"/>
      <c r="D617" s="180"/>
      <c r="E617" s="180"/>
      <c r="F617" s="180"/>
      <c r="G617" s="180"/>
      <c r="H617" s="180"/>
      <c r="I617" s="180"/>
      <c r="J617" s="186"/>
      <c r="K617" s="186"/>
      <c r="L617" s="186"/>
      <c r="M617" s="186"/>
      <c r="N617" s="186"/>
      <c r="O617" s="186"/>
      <c r="P617" s="186"/>
      <c r="Q617" s="186"/>
      <c r="R617" s="186"/>
      <c r="S617" s="186"/>
      <c r="T617" s="186"/>
      <c r="U617" s="186"/>
      <c r="V617" s="186"/>
      <c r="W617" s="180"/>
      <c r="X617" s="180"/>
      <c r="Y617" s="180"/>
      <c r="Z617" s="180"/>
    </row>
    <row r="618" ht="12.75" customHeight="1">
      <c r="A618" s="180"/>
      <c r="B618" s="180"/>
      <c r="C618" s="180"/>
      <c r="D618" s="180"/>
      <c r="E618" s="180"/>
      <c r="F618" s="180"/>
      <c r="G618" s="180"/>
      <c r="H618" s="180"/>
      <c r="I618" s="180"/>
      <c r="J618" s="186"/>
      <c r="K618" s="186"/>
      <c r="L618" s="186"/>
      <c r="M618" s="186"/>
      <c r="N618" s="186"/>
      <c r="O618" s="186"/>
      <c r="P618" s="186"/>
      <c r="Q618" s="186"/>
      <c r="R618" s="186"/>
      <c r="S618" s="186"/>
      <c r="T618" s="186"/>
      <c r="U618" s="186"/>
      <c r="V618" s="186"/>
      <c r="W618" s="180"/>
      <c r="X618" s="180"/>
      <c r="Y618" s="180"/>
      <c r="Z618" s="180"/>
    </row>
    <row r="619" ht="12.75" customHeight="1">
      <c r="A619" s="180"/>
      <c r="B619" s="180"/>
      <c r="C619" s="180"/>
      <c r="D619" s="180"/>
      <c r="E619" s="180"/>
      <c r="F619" s="180"/>
      <c r="G619" s="180"/>
      <c r="H619" s="180"/>
      <c r="I619" s="180"/>
      <c r="J619" s="186"/>
      <c r="K619" s="186"/>
      <c r="L619" s="186"/>
      <c r="M619" s="186"/>
      <c r="N619" s="186"/>
      <c r="O619" s="186"/>
      <c r="P619" s="186"/>
      <c r="Q619" s="186"/>
      <c r="R619" s="186"/>
      <c r="S619" s="186"/>
      <c r="T619" s="186"/>
      <c r="U619" s="186"/>
      <c r="V619" s="186"/>
      <c r="W619" s="180"/>
      <c r="X619" s="180"/>
      <c r="Y619" s="180"/>
      <c r="Z619" s="180"/>
    </row>
    <row r="620" ht="12.75" customHeight="1">
      <c r="A620" s="180"/>
      <c r="B620" s="180"/>
      <c r="C620" s="180"/>
      <c r="D620" s="180"/>
      <c r="E620" s="180"/>
      <c r="F620" s="180"/>
      <c r="G620" s="180"/>
      <c r="H620" s="180"/>
      <c r="I620" s="180"/>
      <c r="J620" s="186"/>
      <c r="K620" s="186"/>
      <c r="L620" s="186"/>
      <c r="M620" s="186"/>
      <c r="N620" s="186"/>
      <c r="O620" s="186"/>
      <c r="P620" s="186"/>
      <c r="Q620" s="186"/>
      <c r="R620" s="186"/>
      <c r="S620" s="186"/>
      <c r="T620" s="186"/>
      <c r="U620" s="186"/>
      <c r="V620" s="186"/>
      <c r="W620" s="180"/>
      <c r="X620" s="180"/>
      <c r="Y620" s="180"/>
      <c r="Z620" s="180"/>
    </row>
    <row r="621" ht="12.75" customHeight="1">
      <c r="A621" s="180"/>
      <c r="B621" s="180"/>
      <c r="C621" s="180"/>
      <c r="D621" s="180"/>
      <c r="E621" s="180"/>
      <c r="F621" s="180"/>
      <c r="G621" s="180"/>
      <c r="H621" s="180"/>
      <c r="I621" s="180"/>
      <c r="J621" s="186"/>
      <c r="K621" s="186"/>
      <c r="L621" s="186"/>
      <c r="M621" s="186"/>
      <c r="N621" s="186"/>
      <c r="O621" s="186"/>
      <c r="P621" s="186"/>
      <c r="Q621" s="186"/>
      <c r="R621" s="186"/>
      <c r="S621" s="186"/>
      <c r="T621" s="186"/>
      <c r="U621" s="186"/>
      <c r="V621" s="186"/>
      <c r="W621" s="180"/>
      <c r="X621" s="180"/>
      <c r="Y621" s="180"/>
      <c r="Z621" s="180"/>
    </row>
    <row r="622" ht="12.75" customHeight="1">
      <c r="A622" s="180"/>
      <c r="B622" s="180"/>
      <c r="C622" s="180"/>
      <c r="D622" s="180"/>
      <c r="E622" s="180"/>
      <c r="F622" s="180"/>
      <c r="G622" s="180"/>
      <c r="H622" s="180"/>
      <c r="I622" s="180"/>
      <c r="J622" s="186"/>
      <c r="K622" s="186"/>
      <c r="L622" s="186"/>
      <c r="M622" s="186"/>
      <c r="N622" s="186"/>
      <c r="O622" s="186"/>
      <c r="P622" s="186"/>
      <c r="Q622" s="186"/>
      <c r="R622" s="186"/>
      <c r="S622" s="186"/>
      <c r="T622" s="186"/>
      <c r="U622" s="186"/>
      <c r="V622" s="186"/>
      <c r="W622" s="180"/>
      <c r="X622" s="180"/>
      <c r="Y622" s="180"/>
      <c r="Z622" s="180"/>
    </row>
    <row r="623" ht="12.75" customHeight="1">
      <c r="A623" s="180"/>
      <c r="B623" s="180"/>
      <c r="C623" s="180"/>
      <c r="D623" s="180"/>
      <c r="E623" s="180"/>
      <c r="F623" s="180"/>
      <c r="G623" s="180"/>
      <c r="H623" s="180"/>
      <c r="I623" s="180"/>
      <c r="J623" s="186"/>
      <c r="K623" s="186"/>
      <c r="L623" s="186"/>
      <c r="M623" s="186"/>
      <c r="N623" s="186"/>
      <c r="O623" s="186"/>
      <c r="P623" s="186"/>
      <c r="Q623" s="186"/>
      <c r="R623" s="186"/>
      <c r="S623" s="186"/>
      <c r="T623" s="186"/>
      <c r="U623" s="186"/>
      <c r="V623" s="186"/>
      <c r="W623" s="180"/>
      <c r="X623" s="180"/>
      <c r="Y623" s="180"/>
      <c r="Z623" s="180"/>
    </row>
    <row r="624" ht="12.75" customHeight="1">
      <c r="A624" s="180"/>
      <c r="B624" s="180"/>
      <c r="C624" s="180"/>
      <c r="D624" s="180"/>
      <c r="E624" s="180"/>
      <c r="F624" s="180"/>
      <c r="G624" s="180"/>
      <c r="H624" s="180"/>
      <c r="I624" s="180"/>
      <c r="J624" s="186"/>
      <c r="K624" s="186"/>
      <c r="L624" s="186"/>
      <c r="M624" s="186"/>
      <c r="N624" s="186"/>
      <c r="O624" s="186"/>
      <c r="P624" s="186"/>
      <c r="Q624" s="186"/>
      <c r="R624" s="186"/>
      <c r="S624" s="186"/>
      <c r="T624" s="186"/>
      <c r="U624" s="186"/>
      <c r="V624" s="186"/>
      <c r="W624" s="180"/>
      <c r="X624" s="180"/>
      <c r="Y624" s="180"/>
      <c r="Z624" s="180"/>
    </row>
    <row r="625" ht="12.75" customHeight="1">
      <c r="A625" s="180"/>
      <c r="B625" s="180"/>
      <c r="C625" s="180"/>
      <c r="D625" s="180"/>
      <c r="E625" s="180"/>
      <c r="F625" s="180"/>
      <c r="G625" s="180"/>
      <c r="H625" s="180"/>
      <c r="I625" s="180"/>
      <c r="J625" s="186"/>
      <c r="K625" s="186"/>
      <c r="L625" s="186"/>
      <c r="M625" s="186"/>
      <c r="N625" s="186"/>
      <c r="O625" s="186"/>
      <c r="P625" s="186"/>
      <c r="Q625" s="186"/>
      <c r="R625" s="186"/>
      <c r="S625" s="186"/>
      <c r="T625" s="186"/>
      <c r="U625" s="186"/>
      <c r="V625" s="186"/>
      <c r="W625" s="180"/>
      <c r="X625" s="180"/>
      <c r="Y625" s="180"/>
      <c r="Z625" s="180"/>
    </row>
    <row r="626" ht="12.75" customHeight="1">
      <c r="A626" s="180"/>
      <c r="B626" s="180"/>
      <c r="C626" s="180"/>
      <c r="D626" s="180"/>
      <c r="E626" s="180"/>
      <c r="F626" s="180"/>
      <c r="G626" s="180"/>
      <c r="H626" s="180"/>
      <c r="I626" s="180"/>
      <c r="J626" s="186"/>
      <c r="K626" s="186"/>
      <c r="L626" s="186"/>
      <c r="M626" s="186"/>
      <c r="N626" s="186"/>
      <c r="O626" s="186"/>
      <c r="P626" s="186"/>
      <c r="Q626" s="186"/>
      <c r="R626" s="186"/>
      <c r="S626" s="186"/>
      <c r="T626" s="186"/>
      <c r="U626" s="186"/>
      <c r="V626" s="186"/>
      <c r="W626" s="180"/>
      <c r="X626" s="180"/>
      <c r="Y626" s="180"/>
      <c r="Z626" s="180"/>
    </row>
    <row r="627" ht="12.75" customHeight="1">
      <c r="A627" s="180"/>
      <c r="B627" s="180"/>
      <c r="C627" s="180"/>
      <c r="D627" s="180"/>
      <c r="E627" s="180"/>
      <c r="F627" s="180"/>
      <c r="G627" s="180"/>
      <c r="H627" s="180"/>
      <c r="I627" s="180"/>
      <c r="J627" s="186"/>
      <c r="K627" s="186"/>
      <c r="L627" s="186"/>
      <c r="M627" s="186"/>
      <c r="N627" s="186"/>
      <c r="O627" s="186"/>
      <c r="P627" s="186"/>
      <c r="Q627" s="186"/>
      <c r="R627" s="186"/>
      <c r="S627" s="186"/>
      <c r="T627" s="186"/>
      <c r="U627" s="186"/>
      <c r="V627" s="186"/>
      <c r="W627" s="180"/>
      <c r="X627" s="180"/>
      <c r="Y627" s="180"/>
      <c r="Z627" s="180"/>
    </row>
    <row r="628" ht="12.75" customHeight="1">
      <c r="A628" s="180"/>
      <c r="B628" s="180"/>
      <c r="C628" s="180"/>
      <c r="D628" s="180"/>
      <c r="E628" s="180"/>
      <c r="F628" s="180"/>
      <c r="G628" s="180"/>
      <c r="H628" s="180"/>
      <c r="I628" s="180"/>
      <c r="J628" s="186"/>
      <c r="K628" s="186"/>
      <c r="L628" s="186"/>
      <c r="M628" s="186"/>
      <c r="N628" s="186"/>
      <c r="O628" s="186"/>
      <c r="P628" s="186"/>
      <c r="Q628" s="186"/>
      <c r="R628" s="186"/>
      <c r="S628" s="186"/>
      <c r="T628" s="186"/>
      <c r="U628" s="186"/>
      <c r="V628" s="186"/>
      <c r="W628" s="180"/>
      <c r="X628" s="180"/>
      <c r="Y628" s="180"/>
      <c r="Z628" s="180"/>
    </row>
    <row r="629" ht="12.75" customHeight="1">
      <c r="A629" s="180"/>
      <c r="B629" s="180"/>
      <c r="C629" s="180"/>
      <c r="D629" s="180"/>
      <c r="E629" s="180"/>
      <c r="F629" s="180"/>
      <c r="G629" s="180"/>
      <c r="H629" s="180"/>
      <c r="I629" s="180"/>
      <c r="J629" s="186"/>
      <c r="K629" s="186"/>
      <c r="L629" s="186"/>
      <c r="M629" s="186"/>
      <c r="N629" s="186"/>
      <c r="O629" s="186"/>
      <c r="P629" s="186"/>
      <c r="Q629" s="186"/>
      <c r="R629" s="186"/>
      <c r="S629" s="186"/>
      <c r="T629" s="186"/>
      <c r="U629" s="186"/>
      <c r="V629" s="186"/>
      <c r="W629" s="180"/>
      <c r="X629" s="180"/>
      <c r="Y629" s="180"/>
      <c r="Z629" s="180"/>
    </row>
    <row r="630" ht="12.75" customHeight="1">
      <c r="A630" s="180"/>
      <c r="B630" s="180"/>
      <c r="C630" s="180"/>
      <c r="D630" s="180"/>
      <c r="E630" s="180"/>
      <c r="F630" s="180"/>
      <c r="G630" s="180"/>
      <c r="H630" s="180"/>
      <c r="I630" s="180"/>
      <c r="J630" s="186"/>
      <c r="K630" s="186"/>
      <c r="L630" s="186"/>
      <c r="M630" s="186"/>
      <c r="N630" s="186"/>
      <c r="O630" s="186"/>
      <c r="P630" s="186"/>
      <c r="Q630" s="186"/>
      <c r="R630" s="186"/>
      <c r="S630" s="186"/>
      <c r="T630" s="186"/>
      <c r="U630" s="186"/>
      <c r="V630" s="186"/>
      <c r="W630" s="180"/>
      <c r="X630" s="180"/>
      <c r="Y630" s="180"/>
      <c r="Z630" s="180"/>
    </row>
    <row r="631" ht="12.75" customHeight="1">
      <c r="A631" s="180"/>
      <c r="B631" s="180"/>
      <c r="C631" s="180"/>
      <c r="D631" s="180"/>
      <c r="E631" s="180"/>
      <c r="F631" s="180"/>
      <c r="G631" s="180"/>
      <c r="H631" s="180"/>
      <c r="I631" s="180"/>
      <c r="J631" s="186"/>
      <c r="K631" s="186"/>
      <c r="L631" s="186"/>
      <c r="M631" s="186"/>
      <c r="N631" s="186"/>
      <c r="O631" s="186"/>
      <c r="P631" s="186"/>
      <c r="Q631" s="186"/>
      <c r="R631" s="186"/>
      <c r="S631" s="186"/>
      <c r="T631" s="186"/>
      <c r="U631" s="186"/>
      <c r="V631" s="186"/>
      <c r="W631" s="180"/>
      <c r="X631" s="180"/>
      <c r="Y631" s="180"/>
      <c r="Z631" s="180"/>
    </row>
    <row r="632" ht="12.75" customHeight="1">
      <c r="A632" s="180"/>
      <c r="B632" s="180"/>
      <c r="C632" s="180"/>
      <c r="D632" s="180"/>
      <c r="E632" s="180"/>
      <c r="F632" s="180"/>
      <c r="G632" s="180"/>
      <c r="H632" s="180"/>
      <c r="I632" s="180"/>
      <c r="J632" s="186"/>
      <c r="K632" s="186"/>
      <c r="L632" s="186"/>
      <c r="M632" s="186"/>
      <c r="N632" s="186"/>
      <c r="O632" s="186"/>
      <c r="P632" s="186"/>
      <c r="Q632" s="186"/>
      <c r="R632" s="186"/>
      <c r="S632" s="186"/>
      <c r="T632" s="186"/>
      <c r="U632" s="186"/>
      <c r="V632" s="186"/>
      <c r="W632" s="180"/>
      <c r="X632" s="180"/>
      <c r="Y632" s="180"/>
      <c r="Z632" s="180"/>
    </row>
    <row r="633" ht="12.75" customHeight="1">
      <c r="A633" s="180"/>
      <c r="B633" s="180"/>
      <c r="C633" s="180"/>
      <c r="D633" s="180"/>
      <c r="E633" s="180"/>
      <c r="F633" s="180"/>
      <c r="G633" s="180"/>
      <c r="H633" s="180"/>
      <c r="I633" s="180"/>
      <c r="J633" s="186"/>
      <c r="K633" s="186"/>
      <c r="L633" s="186"/>
      <c r="M633" s="186"/>
      <c r="N633" s="186"/>
      <c r="O633" s="186"/>
      <c r="P633" s="186"/>
      <c r="Q633" s="186"/>
      <c r="R633" s="186"/>
      <c r="S633" s="186"/>
      <c r="T633" s="186"/>
      <c r="U633" s="186"/>
      <c r="V633" s="186"/>
      <c r="W633" s="180"/>
      <c r="X633" s="180"/>
      <c r="Y633" s="180"/>
      <c r="Z633" s="180"/>
    </row>
    <row r="634" ht="12.75" customHeight="1">
      <c r="A634" s="180"/>
      <c r="B634" s="180"/>
      <c r="C634" s="180"/>
      <c r="D634" s="180"/>
      <c r="E634" s="180"/>
      <c r="F634" s="180"/>
      <c r="G634" s="180"/>
      <c r="H634" s="180"/>
      <c r="I634" s="180"/>
      <c r="J634" s="186"/>
      <c r="K634" s="186"/>
      <c r="L634" s="186"/>
      <c r="M634" s="186"/>
      <c r="N634" s="186"/>
      <c r="O634" s="186"/>
      <c r="P634" s="186"/>
      <c r="Q634" s="186"/>
      <c r="R634" s="186"/>
      <c r="S634" s="186"/>
      <c r="T634" s="186"/>
      <c r="U634" s="186"/>
      <c r="V634" s="186"/>
      <c r="W634" s="180"/>
      <c r="X634" s="180"/>
      <c r="Y634" s="180"/>
      <c r="Z634" s="180"/>
    </row>
    <row r="635" ht="12.75" customHeight="1">
      <c r="A635" s="180"/>
      <c r="B635" s="180"/>
      <c r="C635" s="180"/>
      <c r="D635" s="180"/>
      <c r="E635" s="180"/>
      <c r="F635" s="180"/>
      <c r="G635" s="180"/>
      <c r="H635" s="180"/>
      <c r="I635" s="180"/>
      <c r="J635" s="186"/>
      <c r="K635" s="186"/>
      <c r="L635" s="186"/>
      <c r="M635" s="186"/>
      <c r="N635" s="186"/>
      <c r="O635" s="186"/>
      <c r="P635" s="186"/>
      <c r="Q635" s="186"/>
      <c r="R635" s="186"/>
      <c r="S635" s="186"/>
      <c r="T635" s="186"/>
      <c r="U635" s="186"/>
      <c r="V635" s="186"/>
      <c r="W635" s="180"/>
      <c r="X635" s="180"/>
      <c r="Y635" s="180"/>
      <c r="Z635" s="180"/>
    </row>
    <row r="636" ht="12.75" customHeight="1">
      <c r="A636" s="180"/>
      <c r="B636" s="180"/>
      <c r="C636" s="180"/>
      <c r="D636" s="180"/>
      <c r="E636" s="180"/>
      <c r="F636" s="180"/>
      <c r="G636" s="180"/>
      <c r="H636" s="180"/>
      <c r="I636" s="180"/>
      <c r="J636" s="186"/>
      <c r="K636" s="186"/>
      <c r="L636" s="186"/>
      <c r="M636" s="186"/>
      <c r="N636" s="186"/>
      <c r="O636" s="186"/>
      <c r="P636" s="186"/>
      <c r="Q636" s="186"/>
      <c r="R636" s="186"/>
      <c r="S636" s="186"/>
      <c r="T636" s="186"/>
      <c r="U636" s="186"/>
      <c r="V636" s="186"/>
      <c r="W636" s="180"/>
      <c r="X636" s="180"/>
      <c r="Y636" s="180"/>
      <c r="Z636" s="180"/>
    </row>
    <row r="637" ht="12.75" customHeight="1">
      <c r="A637" s="180"/>
      <c r="B637" s="180"/>
      <c r="C637" s="180"/>
      <c r="D637" s="180"/>
      <c r="E637" s="180"/>
      <c r="F637" s="180"/>
      <c r="G637" s="180"/>
      <c r="H637" s="180"/>
      <c r="I637" s="180"/>
      <c r="J637" s="186"/>
      <c r="K637" s="186"/>
      <c r="L637" s="186"/>
      <c r="M637" s="186"/>
      <c r="N637" s="186"/>
      <c r="O637" s="186"/>
      <c r="P637" s="186"/>
      <c r="Q637" s="186"/>
      <c r="R637" s="186"/>
      <c r="S637" s="186"/>
      <c r="T637" s="186"/>
      <c r="U637" s="186"/>
      <c r="V637" s="186"/>
      <c r="W637" s="180"/>
      <c r="X637" s="180"/>
      <c r="Y637" s="180"/>
      <c r="Z637" s="180"/>
    </row>
    <row r="638" ht="12.75" customHeight="1">
      <c r="A638" s="180"/>
      <c r="B638" s="180"/>
      <c r="C638" s="180"/>
      <c r="D638" s="180"/>
      <c r="E638" s="180"/>
      <c r="F638" s="180"/>
      <c r="G638" s="180"/>
      <c r="H638" s="180"/>
      <c r="I638" s="180"/>
      <c r="J638" s="186"/>
      <c r="K638" s="186"/>
      <c r="L638" s="186"/>
      <c r="M638" s="186"/>
      <c r="N638" s="186"/>
      <c r="O638" s="186"/>
      <c r="P638" s="186"/>
      <c r="Q638" s="186"/>
      <c r="R638" s="186"/>
      <c r="S638" s="186"/>
      <c r="T638" s="186"/>
      <c r="U638" s="186"/>
      <c r="V638" s="186"/>
      <c r="W638" s="180"/>
      <c r="X638" s="180"/>
      <c r="Y638" s="180"/>
      <c r="Z638" s="180"/>
    </row>
    <row r="639" ht="12.75" customHeight="1">
      <c r="A639" s="180"/>
      <c r="B639" s="180"/>
      <c r="C639" s="180"/>
      <c r="D639" s="180"/>
      <c r="E639" s="180"/>
      <c r="F639" s="180"/>
      <c r="G639" s="180"/>
      <c r="H639" s="180"/>
      <c r="I639" s="180"/>
      <c r="J639" s="186"/>
      <c r="K639" s="186"/>
      <c r="L639" s="186"/>
      <c r="M639" s="186"/>
      <c r="N639" s="186"/>
      <c r="O639" s="186"/>
      <c r="P639" s="186"/>
      <c r="Q639" s="186"/>
      <c r="R639" s="186"/>
      <c r="S639" s="186"/>
      <c r="T639" s="186"/>
      <c r="U639" s="186"/>
      <c r="V639" s="186"/>
      <c r="W639" s="180"/>
      <c r="X639" s="180"/>
      <c r="Y639" s="180"/>
      <c r="Z639" s="180"/>
    </row>
    <row r="640" ht="12.75" customHeight="1">
      <c r="A640" s="180"/>
      <c r="B640" s="180"/>
      <c r="C640" s="180"/>
      <c r="D640" s="180"/>
      <c r="E640" s="180"/>
      <c r="F640" s="180"/>
      <c r="G640" s="180"/>
      <c r="H640" s="180"/>
      <c r="I640" s="180"/>
      <c r="J640" s="186"/>
      <c r="K640" s="186"/>
      <c r="L640" s="186"/>
      <c r="M640" s="186"/>
      <c r="N640" s="186"/>
      <c r="O640" s="186"/>
      <c r="P640" s="186"/>
      <c r="Q640" s="186"/>
      <c r="R640" s="186"/>
      <c r="S640" s="186"/>
      <c r="T640" s="186"/>
      <c r="U640" s="186"/>
      <c r="V640" s="186"/>
      <c r="W640" s="180"/>
      <c r="X640" s="180"/>
      <c r="Y640" s="180"/>
      <c r="Z640" s="180"/>
    </row>
    <row r="641" ht="12.75" customHeight="1">
      <c r="A641" s="180"/>
      <c r="B641" s="180"/>
      <c r="C641" s="180"/>
      <c r="D641" s="180"/>
      <c r="E641" s="180"/>
      <c r="F641" s="180"/>
      <c r="G641" s="180"/>
      <c r="H641" s="180"/>
      <c r="I641" s="180"/>
      <c r="J641" s="186"/>
      <c r="K641" s="186"/>
      <c r="L641" s="186"/>
      <c r="M641" s="186"/>
      <c r="N641" s="186"/>
      <c r="O641" s="186"/>
      <c r="P641" s="186"/>
      <c r="Q641" s="186"/>
      <c r="R641" s="186"/>
      <c r="S641" s="186"/>
      <c r="T641" s="186"/>
      <c r="U641" s="186"/>
      <c r="V641" s="186"/>
      <c r="W641" s="180"/>
      <c r="X641" s="180"/>
      <c r="Y641" s="180"/>
      <c r="Z641" s="180"/>
    </row>
    <row r="642" ht="12.75" customHeight="1">
      <c r="A642" s="180"/>
      <c r="B642" s="180"/>
      <c r="C642" s="180"/>
      <c r="D642" s="180"/>
      <c r="E642" s="180"/>
      <c r="F642" s="180"/>
      <c r="G642" s="180"/>
      <c r="H642" s="180"/>
      <c r="I642" s="180"/>
      <c r="J642" s="186"/>
      <c r="K642" s="186"/>
      <c r="L642" s="186"/>
      <c r="M642" s="186"/>
      <c r="N642" s="186"/>
      <c r="O642" s="186"/>
      <c r="P642" s="186"/>
      <c r="Q642" s="186"/>
      <c r="R642" s="186"/>
      <c r="S642" s="186"/>
      <c r="T642" s="186"/>
      <c r="U642" s="186"/>
      <c r="V642" s="186"/>
      <c r="W642" s="180"/>
      <c r="X642" s="180"/>
      <c r="Y642" s="180"/>
      <c r="Z642" s="180"/>
    </row>
    <row r="643" ht="12.75" customHeight="1">
      <c r="A643" s="180"/>
      <c r="B643" s="180"/>
      <c r="C643" s="180"/>
      <c r="D643" s="180"/>
      <c r="E643" s="180"/>
      <c r="F643" s="180"/>
      <c r="G643" s="180"/>
      <c r="H643" s="180"/>
      <c r="I643" s="180"/>
      <c r="J643" s="186"/>
      <c r="K643" s="186"/>
      <c r="L643" s="186"/>
      <c r="M643" s="186"/>
      <c r="N643" s="186"/>
      <c r="O643" s="186"/>
      <c r="P643" s="186"/>
      <c r="Q643" s="186"/>
      <c r="R643" s="186"/>
      <c r="S643" s="186"/>
      <c r="T643" s="186"/>
      <c r="U643" s="186"/>
      <c r="V643" s="186"/>
      <c r="W643" s="180"/>
      <c r="X643" s="180"/>
      <c r="Y643" s="180"/>
      <c r="Z643" s="180"/>
    </row>
    <row r="644" ht="12.75" customHeight="1">
      <c r="A644" s="180"/>
      <c r="B644" s="180"/>
      <c r="C644" s="180"/>
      <c r="D644" s="180"/>
      <c r="E644" s="180"/>
      <c r="F644" s="180"/>
      <c r="G644" s="180"/>
      <c r="H644" s="180"/>
      <c r="I644" s="180"/>
      <c r="J644" s="186"/>
      <c r="K644" s="186"/>
      <c r="L644" s="186"/>
      <c r="M644" s="186"/>
      <c r="N644" s="186"/>
      <c r="O644" s="186"/>
      <c r="P644" s="186"/>
      <c r="Q644" s="186"/>
      <c r="R644" s="186"/>
      <c r="S644" s="186"/>
      <c r="T644" s="186"/>
      <c r="U644" s="186"/>
      <c r="V644" s="186"/>
      <c r="W644" s="180"/>
      <c r="X644" s="180"/>
      <c r="Y644" s="180"/>
      <c r="Z644" s="180"/>
    </row>
    <row r="645" ht="12.75" customHeight="1">
      <c r="A645" s="180"/>
      <c r="B645" s="180"/>
      <c r="C645" s="180"/>
      <c r="D645" s="180"/>
      <c r="E645" s="180"/>
      <c r="F645" s="180"/>
      <c r="G645" s="180"/>
      <c r="H645" s="180"/>
      <c r="I645" s="180"/>
      <c r="J645" s="186"/>
      <c r="K645" s="186"/>
      <c r="L645" s="186"/>
      <c r="M645" s="186"/>
      <c r="N645" s="186"/>
      <c r="O645" s="186"/>
      <c r="P645" s="186"/>
      <c r="Q645" s="186"/>
      <c r="R645" s="186"/>
      <c r="S645" s="186"/>
      <c r="T645" s="186"/>
      <c r="U645" s="186"/>
      <c r="V645" s="186"/>
      <c r="W645" s="180"/>
      <c r="X645" s="180"/>
      <c r="Y645" s="180"/>
      <c r="Z645" s="180"/>
    </row>
    <row r="646" ht="12.75" customHeight="1">
      <c r="A646" s="180"/>
      <c r="B646" s="180"/>
      <c r="C646" s="180"/>
      <c r="D646" s="180"/>
      <c r="E646" s="180"/>
      <c r="F646" s="180"/>
      <c r="G646" s="180"/>
      <c r="H646" s="180"/>
      <c r="I646" s="180"/>
      <c r="J646" s="186"/>
      <c r="K646" s="186"/>
      <c r="L646" s="186"/>
      <c r="M646" s="186"/>
      <c r="N646" s="186"/>
      <c r="O646" s="186"/>
      <c r="P646" s="186"/>
      <c r="Q646" s="186"/>
      <c r="R646" s="186"/>
      <c r="S646" s="186"/>
      <c r="T646" s="186"/>
      <c r="U646" s="186"/>
      <c r="V646" s="186"/>
      <c r="W646" s="180"/>
      <c r="X646" s="180"/>
      <c r="Y646" s="180"/>
      <c r="Z646" s="180"/>
    </row>
    <row r="647" ht="12.75" customHeight="1">
      <c r="A647" s="180"/>
      <c r="B647" s="180"/>
      <c r="C647" s="180"/>
      <c r="D647" s="180"/>
      <c r="E647" s="180"/>
      <c r="F647" s="180"/>
      <c r="G647" s="180"/>
      <c r="H647" s="180"/>
      <c r="I647" s="180"/>
      <c r="J647" s="186"/>
      <c r="K647" s="186"/>
      <c r="L647" s="186"/>
      <c r="M647" s="186"/>
      <c r="N647" s="186"/>
      <c r="O647" s="186"/>
      <c r="P647" s="186"/>
      <c r="Q647" s="186"/>
      <c r="R647" s="186"/>
      <c r="S647" s="186"/>
      <c r="T647" s="186"/>
      <c r="U647" s="186"/>
      <c r="V647" s="186"/>
      <c r="W647" s="180"/>
      <c r="X647" s="180"/>
      <c r="Y647" s="180"/>
      <c r="Z647" s="180"/>
    </row>
    <row r="648" ht="12.75" customHeight="1">
      <c r="A648" s="180"/>
      <c r="B648" s="180"/>
      <c r="C648" s="180"/>
      <c r="D648" s="180"/>
      <c r="E648" s="180"/>
      <c r="F648" s="180"/>
      <c r="G648" s="180"/>
      <c r="H648" s="180"/>
      <c r="I648" s="180"/>
      <c r="J648" s="186"/>
      <c r="K648" s="186"/>
      <c r="L648" s="186"/>
      <c r="M648" s="186"/>
      <c r="N648" s="186"/>
      <c r="O648" s="186"/>
      <c r="P648" s="186"/>
      <c r="Q648" s="186"/>
      <c r="R648" s="186"/>
      <c r="S648" s="186"/>
      <c r="T648" s="186"/>
      <c r="U648" s="186"/>
      <c r="V648" s="186"/>
      <c r="W648" s="180"/>
      <c r="X648" s="180"/>
      <c r="Y648" s="180"/>
      <c r="Z648" s="180"/>
    </row>
    <row r="649" ht="12.75" customHeight="1">
      <c r="A649" s="180"/>
      <c r="B649" s="180"/>
      <c r="C649" s="180"/>
      <c r="D649" s="180"/>
      <c r="E649" s="180"/>
      <c r="F649" s="180"/>
      <c r="G649" s="180"/>
      <c r="H649" s="180"/>
      <c r="I649" s="180"/>
      <c r="J649" s="186"/>
      <c r="K649" s="186"/>
      <c r="L649" s="186"/>
      <c r="M649" s="186"/>
      <c r="N649" s="186"/>
      <c r="O649" s="186"/>
      <c r="P649" s="186"/>
      <c r="Q649" s="186"/>
      <c r="R649" s="186"/>
      <c r="S649" s="186"/>
      <c r="T649" s="186"/>
      <c r="U649" s="186"/>
      <c r="V649" s="186"/>
      <c r="W649" s="180"/>
      <c r="X649" s="180"/>
      <c r="Y649" s="180"/>
      <c r="Z649" s="180"/>
    </row>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portrait"/>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29"/>
    <col customWidth="1" min="2" max="2" width="9.57"/>
    <col customWidth="1" min="3" max="3" width="8.57"/>
    <col customWidth="1" min="4" max="4" width="12.86"/>
    <col customWidth="1" min="5" max="5" width="11.14"/>
    <col customWidth="1" min="6" max="6" width="7.0"/>
    <col customWidth="1" min="7" max="7" width="8.86"/>
    <col customWidth="1" min="8" max="8" width="20.71"/>
    <col customWidth="1" min="9" max="9" width="23.43"/>
    <col customWidth="1" min="10" max="10" width="26.71"/>
    <col customWidth="1" min="11" max="11" width="24.14"/>
    <col customWidth="1" min="12" max="12" width="25.86"/>
    <col customWidth="1" min="13" max="13" width="26.14"/>
    <col customWidth="1" min="14" max="14" width="24.0"/>
    <col customWidth="1" min="15" max="15" width="24.86"/>
    <col customWidth="1" min="16" max="16" width="22.71"/>
    <col customWidth="1" min="17" max="17" width="21.14"/>
    <col customWidth="1" min="18" max="18" width="21.0"/>
    <col customWidth="1" min="19" max="19" width="21.43"/>
    <col customWidth="1" min="20" max="20" width="12.86"/>
    <col customWidth="1" min="21" max="26" width="9.14"/>
  </cols>
  <sheetData>
    <row r="1" ht="12.75" customHeight="1">
      <c r="A1" s="180" t="s">
        <v>124</v>
      </c>
      <c r="B1" s="180" t="s">
        <v>125</v>
      </c>
      <c r="C1" s="180" t="s">
        <v>417</v>
      </c>
      <c r="D1" s="180" t="s">
        <v>418</v>
      </c>
      <c r="E1" s="180" t="s">
        <v>419</v>
      </c>
      <c r="F1" s="180" t="s">
        <v>420</v>
      </c>
      <c r="G1" s="180" t="s">
        <v>421</v>
      </c>
      <c r="H1" s="180" t="s">
        <v>422</v>
      </c>
      <c r="I1" s="180" t="s">
        <v>423</v>
      </c>
      <c r="J1" s="180" t="s">
        <v>424</v>
      </c>
      <c r="K1" s="180" t="s">
        <v>425</v>
      </c>
      <c r="L1" s="180" t="s">
        <v>426</v>
      </c>
      <c r="M1" s="180" t="s">
        <v>427</v>
      </c>
      <c r="N1" s="180" t="s">
        <v>428</v>
      </c>
      <c r="O1" s="180" t="s">
        <v>429</v>
      </c>
      <c r="P1" s="180" t="s">
        <v>430</v>
      </c>
      <c r="Q1" s="180" t="s">
        <v>431</v>
      </c>
      <c r="R1" s="180" t="s">
        <v>432</v>
      </c>
      <c r="S1" s="180" t="s">
        <v>433</v>
      </c>
      <c r="T1" s="180"/>
      <c r="U1" s="180"/>
      <c r="V1" s="180"/>
      <c r="W1" s="180"/>
      <c r="X1" s="180"/>
      <c r="Y1" s="180"/>
      <c r="Z1" s="180"/>
    </row>
    <row r="2" ht="12.75" customHeight="1">
      <c r="A2" s="180" t="str">
        <f>'Upload Sheet Pull'!A4</f>
        <v>Budget</v>
      </c>
      <c r="B2" s="180" t="str">
        <f>'Upload Sheet Pull'!B4</f>
        <v>6005-000000</v>
      </c>
      <c r="C2" s="180">
        <f>'Upload Sheet Pull'!C4</f>
        <v>100</v>
      </c>
      <c r="D2" s="180" t="str">
        <f>'Upload Sheet Pull'!D4</f>
        <v>006</v>
      </c>
      <c r="E2" s="180"/>
      <c r="F2" s="180" t="str">
        <f>IF('Upload Sheet Pull'!E4="","",'Upload Sheet Pull'!E4)</f>
        <v/>
      </c>
      <c r="G2" s="180"/>
      <c r="H2" s="186">
        <f>'Upload Sheet Pull'!J4</f>
        <v>266</v>
      </c>
      <c r="I2" s="186">
        <f>'Upload Sheet Pull'!K4</f>
        <v>1336</v>
      </c>
      <c r="J2" s="186">
        <f>'Upload Sheet Pull'!L4</f>
        <v>11846</v>
      </c>
      <c r="K2" s="186">
        <f>'Upload Sheet Pull'!M4</f>
        <v>4246</v>
      </c>
      <c r="L2" s="186">
        <f>'Upload Sheet Pull'!N4</f>
        <v>751</v>
      </c>
      <c r="M2" s="186">
        <f>'Upload Sheet Pull'!O4</f>
        <v>353</v>
      </c>
      <c r="N2" s="186">
        <f>'Upload Sheet Pull'!P4</f>
        <v>465</v>
      </c>
      <c r="O2" s="186">
        <f>'Upload Sheet Pull'!Q4</f>
        <v>1652</v>
      </c>
      <c r="P2" s="186">
        <f>'Upload Sheet Pull'!R4</f>
        <v>13146</v>
      </c>
      <c r="Q2" s="186">
        <f>'Upload Sheet Pull'!S4</f>
        <v>4712</v>
      </c>
      <c r="R2" s="186">
        <f>'Upload Sheet Pull'!T4</f>
        <v>1359</v>
      </c>
      <c r="S2" s="186">
        <f>'Upload Sheet Pull'!U4</f>
        <v>1343</v>
      </c>
      <c r="T2" s="186">
        <f t="shared" ref="T2:T441" si="1">SUM(H2:S2)</f>
        <v>41475</v>
      </c>
      <c r="U2" s="180"/>
      <c r="V2" s="180"/>
      <c r="W2" s="180"/>
      <c r="X2" s="180"/>
      <c r="Y2" s="180"/>
      <c r="Z2" s="180"/>
    </row>
    <row r="3" ht="12.75" customHeight="1">
      <c r="A3" s="180" t="str">
        <f>'Upload Sheet Pull'!A5</f>
        <v>Budget</v>
      </c>
      <c r="B3" s="180" t="str">
        <f>'Upload Sheet Pull'!B5</f>
        <v>6025-000000</v>
      </c>
      <c r="C3" s="180">
        <f>'Upload Sheet Pull'!C5</f>
        <v>150</v>
      </c>
      <c r="D3" s="180" t="str">
        <f>'Upload Sheet Pull'!D5</f>
        <v>006</v>
      </c>
      <c r="E3" s="180"/>
      <c r="F3" s="180" t="str">
        <f>IF('Upload Sheet Pull'!E5="","",'Upload Sheet Pull'!E5)</f>
        <v>R100</v>
      </c>
      <c r="G3" s="180"/>
      <c r="H3" s="186">
        <f>'Upload Sheet Pull'!J5</f>
        <v>0</v>
      </c>
      <c r="I3" s="186">
        <f>'Upload Sheet Pull'!K5</f>
        <v>0</v>
      </c>
      <c r="J3" s="186">
        <f>'Upload Sheet Pull'!L5</f>
        <v>0</v>
      </c>
      <c r="K3" s="186">
        <f>'Upload Sheet Pull'!M5</f>
        <v>0</v>
      </c>
      <c r="L3" s="186">
        <f>'Upload Sheet Pull'!N5</f>
        <v>0</v>
      </c>
      <c r="M3" s="186">
        <f>'Upload Sheet Pull'!O5</f>
        <v>0</v>
      </c>
      <c r="N3" s="186">
        <f>'Upload Sheet Pull'!P5</f>
        <v>0</v>
      </c>
      <c r="O3" s="186">
        <f>'Upload Sheet Pull'!Q5</f>
        <v>0</v>
      </c>
      <c r="P3" s="186">
        <f>'Upload Sheet Pull'!R5</f>
        <v>0</v>
      </c>
      <c r="Q3" s="186">
        <f>'Upload Sheet Pull'!S5</f>
        <v>0</v>
      </c>
      <c r="R3" s="186">
        <f>'Upload Sheet Pull'!T5</f>
        <v>0</v>
      </c>
      <c r="S3" s="186">
        <f>'Upload Sheet Pull'!U5</f>
        <v>0</v>
      </c>
      <c r="T3" s="186">
        <f t="shared" si="1"/>
        <v>0</v>
      </c>
      <c r="U3" s="180"/>
      <c r="V3" s="180"/>
      <c r="W3" s="180"/>
      <c r="X3" s="180"/>
      <c r="Y3" s="180"/>
      <c r="Z3" s="180"/>
    </row>
    <row r="4" ht="12.75" customHeight="1">
      <c r="A4" s="180" t="str">
        <f>'Upload Sheet Pull'!A6</f>
        <v>Budget</v>
      </c>
      <c r="B4" s="180" t="str">
        <f>'Upload Sheet Pull'!B6</f>
        <v>6025-000000</v>
      </c>
      <c r="C4" s="180">
        <f>'Upload Sheet Pull'!C6</f>
        <v>150</v>
      </c>
      <c r="D4" s="180" t="str">
        <f>'Upload Sheet Pull'!D6</f>
        <v>006</v>
      </c>
      <c r="E4" s="180"/>
      <c r="F4" s="180" t="str">
        <f>IF('Upload Sheet Pull'!E6="","",'Upload Sheet Pull'!E6)</f>
        <v>R200</v>
      </c>
      <c r="G4" s="180"/>
      <c r="H4" s="186">
        <f>'Upload Sheet Pull'!J6</f>
        <v>0</v>
      </c>
      <c r="I4" s="186">
        <f>'Upload Sheet Pull'!K6</f>
        <v>0</v>
      </c>
      <c r="J4" s="186">
        <f>'Upload Sheet Pull'!L6</f>
        <v>0</v>
      </c>
      <c r="K4" s="186">
        <f>'Upload Sheet Pull'!M6</f>
        <v>0</v>
      </c>
      <c r="L4" s="186">
        <f>'Upload Sheet Pull'!N6</f>
        <v>0</v>
      </c>
      <c r="M4" s="186">
        <f>'Upload Sheet Pull'!O6</f>
        <v>0</v>
      </c>
      <c r="N4" s="186">
        <f>'Upload Sheet Pull'!P6</f>
        <v>0</v>
      </c>
      <c r="O4" s="186">
        <f>'Upload Sheet Pull'!Q6</f>
        <v>0</v>
      </c>
      <c r="P4" s="186">
        <f>'Upload Sheet Pull'!R6</f>
        <v>0</v>
      </c>
      <c r="Q4" s="186">
        <f>'Upload Sheet Pull'!S6</f>
        <v>0</v>
      </c>
      <c r="R4" s="186">
        <f>'Upload Sheet Pull'!T6</f>
        <v>0</v>
      </c>
      <c r="S4" s="186">
        <f>'Upload Sheet Pull'!U6</f>
        <v>0</v>
      </c>
      <c r="T4" s="186">
        <f t="shared" si="1"/>
        <v>0</v>
      </c>
      <c r="U4" s="180"/>
      <c r="V4" s="180"/>
      <c r="W4" s="180"/>
      <c r="X4" s="180"/>
      <c r="Y4" s="180"/>
      <c r="Z4" s="180"/>
    </row>
    <row r="5" ht="12.75" customHeight="1">
      <c r="A5" s="180" t="str">
        <f>'Upload Sheet Pull'!A7</f>
        <v>Budget</v>
      </c>
      <c r="B5" s="180" t="str">
        <f>'Upload Sheet Pull'!B7</f>
        <v>6025-000000</v>
      </c>
      <c r="C5" s="180">
        <f>'Upload Sheet Pull'!C7</f>
        <v>150</v>
      </c>
      <c r="D5" s="180" t="str">
        <f>'Upload Sheet Pull'!D7</f>
        <v>006</v>
      </c>
      <c r="E5" s="180"/>
      <c r="F5" s="180" t="str">
        <f>IF('Upload Sheet Pull'!E7="","",'Upload Sheet Pull'!E7)</f>
        <v>R300</v>
      </c>
      <c r="G5" s="180"/>
      <c r="H5" s="186">
        <f>'Upload Sheet Pull'!J7</f>
        <v>0</v>
      </c>
      <c r="I5" s="186">
        <f>'Upload Sheet Pull'!K7</f>
        <v>0</v>
      </c>
      <c r="J5" s="186">
        <f>'Upload Sheet Pull'!L7</f>
        <v>0</v>
      </c>
      <c r="K5" s="186">
        <f>'Upload Sheet Pull'!M7</f>
        <v>0</v>
      </c>
      <c r="L5" s="186">
        <f>'Upload Sheet Pull'!N7</f>
        <v>0</v>
      </c>
      <c r="M5" s="186">
        <f>'Upload Sheet Pull'!O7</f>
        <v>0</v>
      </c>
      <c r="N5" s="186">
        <f>'Upload Sheet Pull'!P7</f>
        <v>0</v>
      </c>
      <c r="O5" s="186">
        <f>'Upload Sheet Pull'!Q7</f>
        <v>0</v>
      </c>
      <c r="P5" s="186">
        <f>'Upload Sheet Pull'!R7</f>
        <v>0</v>
      </c>
      <c r="Q5" s="186">
        <f>'Upload Sheet Pull'!S7</f>
        <v>0</v>
      </c>
      <c r="R5" s="186">
        <f>'Upload Sheet Pull'!T7</f>
        <v>0</v>
      </c>
      <c r="S5" s="186">
        <f>'Upload Sheet Pull'!U7</f>
        <v>0</v>
      </c>
      <c r="T5" s="186">
        <f t="shared" si="1"/>
        <v>0</v>
      </c>
      <c r="U5" s="180"/>
      <c r="V5" s="180"/>
      <c r="W5" s="180"/>
      <c r="X5" s="180"/>
      <c r="Y5" s="180"/>
      <c r="Z5" s="180"/>
    </row>
    <row r="6" ht="12.75" customHeight="1">
      <c r="A6" s="180" t="str">
        <f>'Upload Sheet Pull'!A8</f>
        <v>Budget</v>
      </c>
      <c r="B6" s="180" t="str">
        <f>'Upload Sheet Pull'!B8</f>
        <v>6025-000000</v>
      </c>
      <c r="C6" s="180">
        <f>'Upload Sheet Pull'!C8</f>
        <v>150</v>
      </c>
      <c r="D6" s="180" t="str">
        <f>'Upload Sheet Pull'!D8</f>
        <v>006</v>
      </c>
      <c r="E6" s="180"/>
      <c r="F6" s="180" t="str">
        <f>IF('Upload Sheet Pull'!E8="","",'Upload Sheet Pull'!E8)</f>
        <v>R400</v>
      </c>
      <c r="G6" s="180"/>
      <c r="H6" s="186">
        <f>'Upload Sheet Pull'!J8</f>
        <v>0</v>
      </c>
      <c r="I6" s="186">
        <f>'Upload Sheet Pull'!K8</f>
        <v>0</v>
      </c>
      <c r="J6" s="186">
        <f>'Upload Sheet Pull'!L8</f>
        <v>0</v>
      </c>
      <c r="K6" s="186">
        <f>'Upload Sheet Pull'!M8</f>
        <v>0</v>
      </c>
      <c r="L6" s="186">
        <f>'Upload Sheet Pull'!N8</f>
        <v>0</v>
      </c>
      <c r="M6" s="186">
        <f>'Upload Sheet Pull'!O8</f>
        <v>0</v>
      </c>
      <c r="N6" s="186">
        <f>'Upload Sheet Pull'!P8</f>
        <v>0</v>
      </c>
      <c r="O6" s="186">
        <f>'Upload Sheet Pull'!Q8</f>
        <v>0</v>
      </c>
      <c r="P6" s="186">
        <f>'Upload Sheet Pull'!R8</f>
        <v>0</v>
      </c>
      <c r="Q6" s="186">
        <f>'Upload Sheet Pull'!S8</f>
        <v>0</v>
      </c>
      <c r="R6" s="186">
        <f>'Upload Sheet Pull'!T8</f>
        <v>0</v>
      </c>
      <c r="S6" s="186">
        <f>'Upload Sheet Pull'!U8</f>
        <v>0</v>
      </c>
      <c r="T6" s="186">
        <f t="shared" si="1"/>
        <v>0</v>
      </c>
      <c r="U6" s="180"/>
      <c r="V6" s="180"/>
      <c r="W6" s="180"/>
      <c r="X6" s="180"/>
      <c r="Y6" s="180"/>
      <c r="Z6" s="180"/>
    </row>
    <row r="7" ht="12.75" customHeight="1">
      <c r="A7" s="180" t="str">
        <f>'Upload Sheet Pull'!A9</f>
        <v>Budget</v>
      </c>
      <c r="B7" s="180" t="str">
        <f>'Upload Sheet Pull'!B9</f>
        <v>6025-000000</v>
      </c>
      <c r="C7" s="180">
        <f>'Upload Sheet Pull'!C9</f>
        <v>150</v>
      </c>
      <c r="D7" s="180" t="str">
        <f>'Upload Sheet Pull'!D9</f>
        <v>006</v>
      </c>
      <c r="E7" s="180"/>
      <c r="F7" s="180" t="str">
        <f>IF('Upload Sheet Pull'!E9="","",'Upload Sheet Pull'!E9)</f>
        <v>R500</v>
      </c>
      <c r="G7" s="180"/>
      <c r="H7" s="186">
        <f>'Upload Sheet Pull'!J9</f>
        <v>0</v>
      </c>
      <c r="I7" s="186">
        <f>'Upload Sheet Pull'!K9</f>
        <v>0</v>
      </c>
      <c r="J7" s="186">
        <f>'Upload Sheet Pull'!L9</f>
        <v>0</v>
      </c>
      <c r="K7" s="186">
        <f>'Upload Sheet Pull'!M9</f>
        <v>0</v>
      </c>
      <c r="L7" s="186">
        <f>'Upload Sheet Pull'!N9</f>
        <v>0</v>
      </c>
      <c r="M7" s="186">
        <f>'Upload Sheet Pull'!O9</f>
        <v>0</v>
      </c>
      <c r="N7" s="186">
        <f>'Upload Sheet Pull'!P9</f>
        <v>0</v>
      </c>
      <c r="O7" s="186">
        <f>'Upload Sheet Pull'!Q9</f>
        <v>0</v>
      </c>
      <c r="P7" s="186">
        <f>'Upload Sheet Pull'!R9</f>
        <v>0</v>
      </c>
      <c r="Q7" s="186">
        <f>'Upload Sheet Pull'!S9</f>
        <v>0</v>
      </c>
      <c r="R7" s="186">
        <f>'Upload Sheet Pull'!T9</f>
        <v>0</v>
      </c>
      <c r="S7" s="186">
        <f>'Upload Sheet Pull'!U9</f>
        <v>0</v>
      </c>
      <c r="T7" s="186">
        <f t="shared" si="1"/>
        <v>0</v>
      </c>
      <c r="U7" s="180"/>
      <c r="V7" s="180"/>
      <c r="W7" s="180"/>
      <c r="X7" s="180"/>
      <c r="Y7" s="180"/>
      <c r="Z7" s="180"/>
    </row>
    <row r="8" ht="12.75" customHeight="1">
      <c r="A8" s="180" t="str">
        <f>'Upload Sheet Pull'!A10</f>
        <v>Budget</v>
      </c>
      <c r="B8" s="180" t="str">
        <f>'Upload Sheet Pull'!B10</f>
        <v>6025-000000</v>
      </c>
      <c r="C8" s="180">
        <f>'Upload Sheet Pull'!C10</f>
        <v>150</v>
      </c>
      <c r="D8" s="180" t="str">
        <f>'Upload Sheet Pull'!D10</f>
        <v>006</v>
      </c>
      <c r="E8" s="180"/>
      <c r="F8" s="180" t="str">
        <f>IF('Upload Sheet Pull'!E10="","",'Upload Sheet Pull'!E10)</f>
        <v>R600</v>
      </c>
      <c r="G8" s="180"/>
      <c r="H8" s="186">
        <f>'Upload Sheet Pull'!J10</f>
        <v>0</v>
      </c>
      <c r="I8" s="186">
        <f>'Upload Sheet Pull'!K10</f>
        <v>0</v>
      </c>
      <c r="J8" s="186">
        <f>'Upload Sheet Pull'!L10</f>
        <v>0</v>
      </c>
      <c r="K8" s="186">
        <f>'Upload Sheet Pull'!M10</f>
        <v>0</v>
      </c>
      <c r="L8" s="186">
        <f>'Upload Sheet Pull'!N10</f>
        <v>0</v>
      </c>
      <c r="M8" s="186">
        <f>'Upload Sheet Pull'!O10</f>
        <v>0</v>
      </c>
      <c r="N8" s="186">
        <f>'Upload Sheet Pull'!P10</f>
        <v>0</v>
      </c>
      <c r="O8" s="186">
        <f>'Upload Sheet Pull'!Q10</f>
        <v>0</v>
      </c>
      <c r="P8" s="186">
        <f>'Upload Sheet Pull'!R10</f>
        <v>0</v>
      </c>
      <c r="Q8" s="186">
        <f>'Upload Sheet Pull'!S10</f>
        <v>0</v>
      </c>
      <c r="R8" s="186">
        <f>'Upload Sheet Pull'!T10</f>
        <v>0</v>
      </c>
      <c r="S8" s="186">
        <f>'Upload Sheet Pull'!U10</f>
        <v>0</v>
      </c>
      <c r="T8" s="186">
        <f t="shared" si="1"/>
        <v>0</v>
      </c>
      <c r="U8" s="180"/>
      <c r="V8" s="180"/>
      <c r="W8" s="180"/>
      <c r="X8" s="180"/>
      <c r="Y8" s="180"/>
      <c r="Z8" s="180"/>
    </row>
    <row r="9" ht="12.75" customHeight="1">
      <c r="A9" s="180" t="str">
        <f>'Upload Sheet Pull'!A11</f>
        <v>Budget</v>
      </c>
      <c r="B9" s="180" t="str">
        <f>'Upload Sheet Pull'!B11</f>
        <v>6025-000000</v>
      </c>
      <c r="C9" s="180">
        <f>'Upload Sheet Pull'!C11</f>
        <v>150</v>
      </c>
      <c r="D9" s="180" t="str">
        <f>'Upload Sheet Pull'!D11</f>
        <v>006</v>
      </c>
      <c r="E9" s="180"/>
      <c r="F9" s="180" t="str">
        <f>IF('Upload Sheet Pull'!E11="","",'Upload Sheet Pull'!E11)</f>
        <v>R700</v>
      </c>
      <c r="G9" s="180"/>
      <c r="H9" s="186">
        <f>'Upload Sheet Pull'!J11</f>
        <v>0</v>
      </c>
      <c r="I9" s="186">
        <f>'Upload Sheet Pull'!K11</f>
        <v>0</v>
      </c>
      <c r="J9" s="186">
        <f>'Upload Sheet Pull'!L11</f>
        <v>0</v>
      </c>
      <c r="K9" s="186">
        <f>'Upload Sheet Pull'!M11</f>
        <v>0</v>
      </c>
      <c r="L9" s="186">
        <f>'Upload Sheet Pull'!N11</f>
        <v>0</v>
      </c>
      <c r="M9" s="186">
        <f>'Upload Sheet Pull'!O11</f>
        <v>0</v>
      </c>
      <c r="N9" s="186">
        <f>'Upload Sheet Pull'!P11</f>
        <v>0</v>
      </c>
      <c r="O9" s="186">
        <f>'Upload Sheet Pull'!Q11</f>
        <v>0</v>
      </c>
      <c r="P9" s="186">
        <f>'Upload Sheet Pull'!R11</f>
        <v>0</v>
      </c>
      <c r="Q9" s="186">
        <f>'Upload Sheet Pull'!S11</f>
        <v>0</v>
      </c>
      <c r="R9" s="186">
        <f>'Upload Sheet Pull'!T11</f>
        <v>0</v>
      </c>
      <c r="S9" s="186">
        <f>'Upload Sheet Pull'!U11</f>
        <v>0</v>
      </c>
      <c r="T9" s="186">
        <f t="shared" si="1"/>
        <v>0</v>
      </c>
      <c r="U9" s="180"/>
      <c r="V9" s="180"/>
      <c r="W9" s="180"/>
      <c r="X9" s="180"/>
      <c r="Y9" s="180"/>
      <c r="Z9" s="180"/>
    </row>
    <row r="10" ht="12.75" customHeight="1">
      <c r="A10" s="180" t="str">
        <f>'Upload Sheet Pull'!A12</f>
        <v>Budget</v>
      </c>
      <c r="B10" s="180" t="str">
        <f>'Upload Sheet Pull'!B12</f>
        <v>6050-000000</v>
      </c>
      <c r="C10" s="180">
        <f>'Upload Sheet Pull'!C12</f>
        <v>150</v>
      </c>
      <c r="D10" s="180" t="str">
        <f>'Upload Sheet Pull'!D12</f>
        <v>006</v>
      </c>
      <c r="E10" s="180"/>
      <c r="F10" s="180" t="str">
        <f>IF('Upload Sheet Pull'!E12="","",'Upload Sheet Pull'!E12)</f>
        <v/>
      </c>
      <c r="G10" s="180"/>
      <c r="H10" s="186">
        <f>'Upload Sheet Pull'!J12</f>
        <v>0</v>
      </c>
      <c r="I10" s="186">
        <f>'Upload Sheet Pull'!K12</f>
        <v>0</v>
      </c>
      <c r="J10" s="186">
        <f>'Upload Sheet Pull'!L12</f>
        <v>0</v>
      </c>
      <c r="K10" s="186">
        <f>'Upload Sheet Pull'!M12</f>
        <v>0</v>
      </c>
      <c r="L10" s="186">
        <f>'Upload Sheet Pull'!N12</f>
        <v>0</v>
      </c>
      <c r="M10" s="186">
        <f>'Upload Sheet Pull'!O12</f>
        <v>0</v>
      </c>
      <c r="N10" s="186">
        <f>'Upload Sheet Pull'!P12</f>
        <v>0</v>
      </c>
      <c r="O10" s="186">
        <f>'Upload Sheet Pull'!Q12</f>
        <v>0</v>
      </c>
      <c r="P10" s="186">
        <f>'Upload Sheet Pull'!R12</f>
        <v>0</v>
      </c>
      <c r="Q10" s="186">
        <f>'Upload Sheet Pull'!S12</f>
        <v>0</v>
      </c>
      <c r="R10" s="186">
        <f>'Upload Sheet Pull'!T12</f>
        <v>0</v>
      </c>
      <c r="S10" s="186">
        <f>'Upload Sheet Pull'!U12</f>
        <v>0</v>
      </c>
      <c r="T10" s="186">
        <f t="shared" si="1"/>
        <v>0</v>
      </c>
      <c r="U10" s="180"/>
      <c r="V10" s="180"/>
      <c r="W10" s="180"/>
      <c r="X10" s="180"/>
      <c r="Y10" s="180"/>
      <c r="Z10" s="180"/>
    </row>
    <row r="11" ht="12.75" customHeight="1">
      <c r="A11" s="180" t="str">
        <f>'Upload Sheet Pull'!A13</f>
        <v>Budget</v>
      </c>
      <c r="B11" s="180" t="str">
        <f>'Upload Sheet Pull'!B13</f>
        <v>6055-000000</v>
      </c>
      <c r="C11" s="180">
        <f>'Upload Sheet Pull'!C13</f>
        <v>150</v>
      </c>
      <c r="D11" s="180" t="str">
        <f>'Upload Sheet Pull'!D13</f>
        <v>006</v>
      </c>
      <c r="E11" s="180"/>
      <c r="F11" s="180" t="str">
        <f>IF('Upload Sheet Pull'!E13="","",'Upload Sheet Pull'!E13)</f>
        <v/>
      </c>
      <c r="G11" s="180"/>
      <c r="H11" s="186">
        <f>'Upload Sheet Pull'!J13</f>
        <v>0</v>
      </c>
      <c r="I11" s="186">
        <f>'Upload Sheet Pull'!K13</f>
        <v>0</v>
      </c>
      <c r="J11" s="186">
        <f>'Upload Sheet Pull'!L13</f>
        <v>0</v>
      </c>
      <c r="K11" s="186">
        <f>'Upload Sheet Pull'!M13</f>
        <v>0</v>
      </c>
      <c r="L11" s="186">
        <f>'Upload Sheet Pull'!N13</f>
        <v>0</v>
      </c>
      <c r="M11" s="186">
        <f>'Upload Sheet Pull'!O13</f>
        <v>0</v>
      </c>
      <c r="N11" s="186">
        <f>'Upload Sheet Pull'!P13</f>
        <v>0</v>
      </c>
      <c r="O11" s="186">
        <f>'Upload Sheet Pull'!Q13</f>
        <v>0</v>
      </c>
      <c r="P11" s="186">
        <f>'Upload Sheet Pull'!R13</f>
        <v>0</v>
      </c>
      <c r="Q11" s="186">
        <f>'Upload Sheet Pull'!S13</f>
        <v>0</v>
      </c>
      <c r="R11" s="186">
        <f>'Upload Sheet Pull'!T13</f>
        <v>0</v>
      </c>
      <c r="S11" s="186">
        <f>'Upload Sheet Pull'!U13</f>
        <v>0</v>
      </c>
      <c r="T11" s="186">
        <f t="shared" si="1"/>
        <v>0</v>
      </c>
      <c r="U11" s="180"/>
      <c r="V11" s="180"/>
      <c r="W11" s="180"/>
      <c r="X11" s="180"/>
      <c r="Y11" s="180"/>
      <c r="Z11" s="180"/>
    </row>
    <row r="12" ht="12.75" customHeight="1">
      <c r="A12" s="180" t="str">
        <f>'Upload Sheet Pull'!A14</f>
        <v>Budget</v>
      </c>
      <c r="B12" s="180" t="str">
        <f>'Upload Sheet Pull'!B14</f>
        <v>6060-000000</v>
      </c>
      <c r="C12" s="180">
        <f>'Upload Sheet Pull'!C14</f>
        <v>150</v>
      </c>
      <c r="D12" s="180" t="str">
        <f>'Upload Sheet Pull'!D14</f>
        <v>006</v>
      </c>
      <c r="E12" s="180"/>
      <c r="F12" s="180" t="str">
        <f>IF('Upload Sheet Pull'!E14="","",'Upload Sheet Pull'!E14)</f>
        <v/>
      </c>
      <c r="G12" s="180"/>
      <c r="H12" s="186">
        <f>'Upload Sheet Pull'!J14</f>
        <v>0</v>
      </c>
      <c r="I12" s="186">
        <f>'Upload Sheet Pull'!K14</f>
        <v>0</v>
      </c>
      <c r="J12" s="186">
        <f>'Upload Sheet Pull'!L14</f>
        <v>0</v>
      </c>
      <c r="K12" s="186">
        <f>'Upload Sheet Pull'!M14</f>
        <v>0</v>
      </c>
      <c r="L12" s="186">
        <f>'Upload Sheet Pull'!N14</f>
        <v>0</v>
      </c>
      <c r="M12" s="186">
        <f>'Upload Sheet Pull'!O14</f>
        <v>0</v>
      </c>
      <c r="N12" s="186">
        <f>'Upload Sheet Pull'!P14</f>
        <v>0</v>
      </c>
      <c r="O12" s="186">
        <f>'Upload Sheet Pull'!Q14</f>
        <v>0</v>
      </c>
      <c r="P12" s="186">
        <f>'Upload Sheet Pull'!R14</f>
        <v>0</v>
      </c>
      <c r="Q12" s="186">
        <f>'Upload Sheet Pull'!S14</f>
        <v>0</v>
      </c>
      <c r="R12" s="186">
        <f>'Upload Sheet Pull'!T14</f>
        <v>0</v>
      </c>
      <c r="S12" s="186">
        <f>'Upload Sheet Pull'!U14</f>
        <v>0</v>
      </c>
      <c r="T12" s="186">
        <f t="shared" si="1"/>
        <v>0</v>
      </c>
      <c r="U12" s="180"/>
      <c r="V12" s="180"/>
      <c r="W12" s="180"/>
      <c r="X12" s="180"/>
      <c r="Y12" s="180"/>
      <c r="Z12" s="180"/>
    </row>
    <row r="13" ht="12.75" customHeight="1">
      <c r="A13" s="180" t="str">
        <f>'Upload Sheet Pull'!A15</f>
        <v>Budget</v>
      </c>
      <c r="B13" s="180" t="str">
        <f>'Upload Sheet Pull'!B15</f>
        <v>6030-000000</v>
      </c>
      <c r="C13" s="180">
        <f>'Upload Sheet Pull'!C15</f>
        <v>150</v>
      </c>
      <c r="D13" s="180" t="str">
        <f>'Upload Sheet Pull'!D15</f>
        <v>006</v>
      </c>
      <c r="E13" s="180"/>
      <c r="F13" s="180" t="str">
        <f>IF('Upload Sheet Pull'!E15="","",'Upload Sheet Pull'!E15)</f>
        <v/>
      </c>
      <c r="G13" s="180"/>
      <c r="H13" s="186">
        <f>'Upload Sheet Pull'!J15</f>
        <v>0</v>
      </c>
      <c r="I13" s="186">
        <f>'Upload Sheet Pull'!K15</f>
        <v>0</v>
      </c>
      <c r="J13" s="186">
        <f>'Upload Sheet Pull'!L15</f>
        <v>0</v>
      </c>
      <c r="K13" s="186">
        <f>'Upload Sheet Pull'!M15</f>
        <v>0</v>
      </c>
      <c r="L13" s="186">
        <f>'Upload Sheet Pull'!N15</f>
        <v>0</v>
      </c>
      <c r="M13" s="186">
        <f>'Upload Sheet Pull'!O15</f>
        <v>0</v>
      </c>
      <c r="N13" s="186">
        <f>'Upload Sheet Pull'!P15</f>
        <v>0</v>
      </c>
      <c r="O13" s="186">
        <f>'Upload Sheet Pull'!Q15</f>
        <v>0</v>
      </c>
      <c r="P13" s="186">
        <f>'Upload Sheet Pull'!R15</f>
        <v>0</v>
      </c>
      <c r="Q13" s="186">
        <f>'Upload Sheet Pull'!S15</f>
        <v>0</v>
      </c>
      <c r="R13" s="186">
        <f>'Upload Sheet Pull'!T15</f>
        <v>0</v>
      </c>
      <c r="S13" s="186">
        <f>'Upload Sheet Pull'!U15</f>
        <v>0</v>
      </c>
      <c r="T13" s="186">
        <f t="shared" si="1"/>
        <v>0</v>
      </c>
      <c r="U13" s="180"/>
      <c r="V13" s="180"/>
      <c r="W13" s="180"/>
      <c r="X13" s="180"/>
      <c r="Y13" s="180"/>
      <c r="Z13" s="180"/>
    </row>
    <row r="14" ht="12.75" customHeight="1">
      <c r="A14" s="180" t="str">
        <f>'Upload Sheet Pull'!A16</f>
        <v>Budget</v>
      </c>
      <c r="B14" s="180" t="str">
        <f>'Upload Sheet Pull'!B16</f>
        <v>6035-000000</v>
      </c>
      <c r="C14" s="180">
        <f>'Upload Sheet Pull'!C16</f>
        <v>150</v>
      </c>
      <c r="D14" s="180" t="str">
        <f>'Upload Sheet Pull'!D16</f>
        <v>006</v>
      </c>
      <c r="E14" s="180"/>
      <c r="F14" s="180" t="str">
        <f>IF('Upload Sheet Pull'!E16="","",'Upload Sheet Pull'!E16)</f>
        <v/>
      </c>
      <c r="G14" s="180"/>
      <c r="H14" s="186">
        <f>'Upload Sheet Pull'!J16</f>
        <v>0</v>
      </c>
      <c r="I14" s="186">
        <f>'Upload Sheet Pull'!K16</f>
        <v>0</v>
      </c>
      <c r="J14" s="186">
        <f>'Upload Sheet Pull'!L16</f>
        <v>0</v>
      </c>
      <c r="K14" s="186">
        <f>'Upload Sheet Pull'!M16</f>
        <v>0</v>
      </c>
      <c r="L14" s="186">
        <f>'Upload Sheet Pull'!N16</f>
        <v>0</v>
      </c>
      <c r="M14" s="186">
        <f>'Upload Sheet Pull'!O16</f>
        <v>0</v>
      </c>
      <c r="N14" s="186">
        <f>'Upload Sheet Pull'!P16</f>
        <v>0</v>
      </c>
      <c r="O14" s="186">
        <f>'Upload Sheet Pull'!Q16</f>
        <v>0</v>
      </c>
      <c r="P14" s="186">
        <f>'Upload Sheet Pull'!R16</f>
        <v>0</v>
      </c>
      <c r="Q14" s="186">
        <f>'Upload Sheet Pull'!S16</f>
        <v>0</v>
      </c>
      <c r="R14" s="186">
        <f>'Upload Sheet Pull'!T16</f>
        <v>0</v>
      </c>
      <c r="S14" s="186">
        <f>'Upload Sheet Pull'!U16</f>
        <v>0</v>
      </c>
      <c r="T14" s="186">
        <f t="shared" si="1"/>
        <v>0</v>
      </c>
      <c r="U14" s="180"/>
      <c r="V14" s="180"/>
      <c r="W14" s="180"/>
      <c r="X14" s="180"/>
      <c r="Y14" s="180"/>
      <c r="Z14" s="180"/>
    </row>
    <row r="15" ht="12.75" customHeight="1">
      <c r="A15" s="180" t="str">
        <f>'Upload Sheet Pull'!A17</f>
        <v>Budget</v>
      </c>
      <c r="B15" s="180" t="str">
        <f>'Upload Sheet Pull'!B17</f>
        <v>6040-000000</v>
      </c>
      <c r="C15" s="180">
        <f>'Upload Sheet Pull'!C17</f>
        <v>150</v>
      </c>
      <c r="D15" s="180" t="str">
        <f>'Upload Sheet Pull'!D17</f>
        <v>006</v>
      </c>
      <c r="E15" s="180"/>
      <c r="F15" s="180" t="str">
        <f>IF('Upload Sheet Pull'!E17="","",'Upload Sheet Pull'!E17)</f>
        <v/>
      </c>
      <c r="G15" s="180"/>
      <c r="H15" s="186">
        <f>'Upload Sheet Pull'!J17</f>
        <v>0</v>
      </c>
      <c r="I15" s="186">
        <f>'Upload Sheet Pull'!K17</f>
        <v>0</v>
      </c>
      <c r="J15" s="186">
        <f>'Upload Sheet Pull'!L17</f>
        <v>0</v>
      </c>
      <c r="K15" s="186">
        <f>'Upload Sheet Pull'!M17</f>
        <v>0</v>
      </c>
      <c r="L15" s="186">
        <f>'Upload Sheet Pull'!N17</f>
        <v>0</v>
      </c>
      <c r="M15" s="186">
        <f>'Upload Sheet Pull'!O17</f>
        <v>0</v>
      </c>
      <c r="N15" s="186">
        <f>'Upload Sheet Pull'!P17</f>
        <v>0</v>
      </c>
      <c r="O15" s="186">
        <f>'Upload Sheet Pull'!Q17</f>
        <v>0</v>
      </c>
      <c r="P15" s="186">
        <f>'Upload Sheet Pull'!R17</f>
        <v>0</v>
      </c>
      <c r="Q15" s="186">
        <f>'Upload Sheet Pull'!S17</f>
        <v>0</v>
      </c>
      <c r="R15" s="186">
        <f>'Upload Sheet Pull'!T17</f>
        <v>0</v>
      </c>
      <c r="S15" s="186">
        <f>'Upload Sheet Pull'!U17</f>
        <v>0</v>
      </c>
      <c r="T15" s="186">
        <f t="shared" si="1"/>
        <v>0</v>
      </c>
      <c r="U15" s="180"/>
      <c r="V15" s="180"/>
      <c r="W15" s="180"/>
      <c r="X15" s="180"/>
      <c r="Y15" s="180"/>
      <c r="Z15" s="180"/>
    </row>
    <row r="16" ht="12.75" customHeight="1">
      <c r="A16" s="180" t="str">
        <f>'Upload Sheet Pull'!A18</f>
        <v>Budget</v>
      </c>
      <c r="B16" s="180" t="str">
        <f>'Upload Sheet Pull'!B18</f>
        <v>6010-000000</v>
      </c>
      <c r="C16" s="180">
        <f>'Upload Sheet Pull'!C18</f>
        <v>150</v>
      </c>
      <c r="D16" s="180" t="str">
        <f>'Upload Sheet Pull'!D18</f>
        <v>006</v>
      </c>
      <c r="E16" s="180"/>
      <c r="F16" s="180" t="str">
        <f>IF('Upload Sheet Pull'!E18="","",'Upload Sheet Pull'!E18)</f>
        <v/>
      </c>
      <c r="G16" s="180"/>
      <c r="H16" s="186">
        <f>'Upload Sheet Pull'!J18</f>
        <v>0</v>
      </c>
      <c r="I16" s="186">
        <f>'Upload Sheet Pull'!K18</f>
        <v>0</v>
      </c>
      <c r="J16" s="186">
        <f>'Upload Sheet Pull'!L18</f>
        <v>0</v>
      </c>
      <c r="K16" s="186">
        <f>'Upload Sheet Pull'!M18</f>
        <v>0</v>
      </c>
      <c r="L16" s="186">
        <f>'Upload Sheet Pull'!N18</f>
        <v>0</v>
      </c>
      <c r="M16" s="186">
        <f>'Upload Sheet Pull'!O18</f>
        <v>0</v>
      </c>
      <c r="N16" s="186">
        <f>'Upload Sheet Pull'!P18</f>
        <v>0</v>
      </c>
      <c r="O16" s="186">
        <f>'Upload Sheet Pull'!Q18</f>
        <v>0</v>
      </c>
      <c r="P16" s="186">
        <f>'Upload Sheet Pull'!R18</f>
        <v>0</v>
      </c>
      <c r="Q16" s="186">
        <f>'Upload Sheet Pull'!S18</f>
        <v>0</v>
      </c>
      <c r="R16" s="186">
        <f>'Upload Sheet Pull'!T18</f>
        <v>0</v>
      </c>
      <c r="S16" s="186">
        <f>'Upload Sheet Pull'!U18</f>
        <v>0</v>
      </c>
      <c r="T16" s="186">
        <f t="shared" si="1"/>
        <v>0</v>
      </c>
      <c r="U16" s="180"/>
      <c r="V16" s="180"/>
      <c r="W16" s="180"/>
      <c r="X16" s="180"/>
      <c r="Y16" s="180"/>
      <c r="Z16" s="180"/>
    </row>
    <row r="17" ht="12.75" customHeight="1">
      <c r="A17" s="180" t="str">
        <f>'Upload Sheet Pull'!A19</f>
        <v>Budget</v>
      </c>
      <c r="B17" s="180" t="str">
        <f>'Upload Sheet Pull'!B19</f>
        <v>6020-000000</v>
      </c>
      <c r="C17" s="180">
        <f>'Upload Sheet Pull'!C19</f>
        <v>150</v>
      </c>
      <c r="D17" s="180" t="str">
        <f>'Upload Sheet Pull'!D19</f>
        <v>006</v>
      </c>
      <c r="E17" s="180"/>
      <c r="F17" s="180" t="str">
        <f>IF('Upload Sheet Pull'!E19="","",'Upload Sheet Pull'!E19)</f>
        <v/>
      </c>
      <c r="G17" s="180"/>
      <c r="H17" s="186">
        <f>'Upload Sheet Pull'!J19</f>
        <v>0</v>
      </c>
      <c r="I17" s="186">
        <f>'Upload Sheet Pull'!K19</f>
        <v>0</v>
      </c>
      <c r="J17" s="186">
        <f>'Upload Sheet Pull'!L19</f>
        <v>0</v>
      </c>
      <c r="K17" s="186">
        <f>'Upload Sheet Pull'!M19</f>
        <v>0</v>
      </c>
      <c r="L17" s="186">
        <f>'Upload Sheet Pull'!N19</f>
        <v>0</v>
      </c>
      <c r="M17" s="186">
        <f>'Upload Sheet Pull'!O19</f>
        <v>0</v>
      </c>
      <c r="N17" s="186">
        <f>'Upload Sheet Pull'!P19</f>
        <v>0</v>
      </c>
      <c r="O17" s="186">
        <f>'Upload Sheet Pull'!Q19</f>
        <v>0</v>
      </c>
      <c r="P17" s="186">
        <f>'Upload Sheet Pull'!R19</f>
        <v>0</v>
      </c>
      <c r="Q17" s="186">
        <f>'Upload Sheet Pull'!S19</f>
        <v>0</v>
      </c>
      <c r="R17" s="186">
        <f>'Upload Sheet Pull'!T19</f>
        <v>0</v>
      </c>
      <c r="S17" s="186">
        <f>'Upload Sheet Pull'!U19</f>
        <v>0</v>
      </c>
      <c r="T17" s="186">
        <f t="shared" si="1"/>
        <v>0</v>
      </c>
      <c r="U17" s="180"/>
      <c r="V17" s="180"/>
      <c r="W17" s="180"/>
      <c r="X17" s="180"/>
      <c r="Y17" s="180"/>
      <c r="Z17" s="180"/>
    </row>
    <row r="18" ht="12.75" customHeight="1">
      <c r="A18" s="180" t="str">
        <f>'Upload Sheet Pull'!A20</f>
        <v>Budget</v>
      </c>
      <c r="B18" s="180" t="str">
        <f>'Upload Sheet Pull'!B20</f>
        <v>7004-000000</v>
      </c>
      <c r="C18" s="180">
        <f>'Upload Sheet Pull'!C20</f>
        <v>150</v>
      </c>
      <c r="D18" s="180" t="str">
        <f>'Upload Sheet Pull'!D20</f>
        <v>006</v>
      </c>
      <c r="E18" s="180"/>
      <c r="F18" s="180" t="str">
        <f>IF('Upload Sheet Pull'!E20="","",'Upload Sheet Pull'!E20)</f>
        <v/>
      </c>
      <c r="G18" s="180"/>
      <c r="H18" s="186">
        <f>'Upload Sheet Pull'!J20</f>
        <v>0</v>
      </c>
      <c r="I18" s="186">
        <f>'Upload Sheet Pull'!K20</f>
        <v>0</v>
      </c>
      <c r="J18" s="186">
        <f>'Upload Sheet Pull'!L20</f>
        <v>0</v>
      </c>
      <c r="K18" s="186">
        <f>'Upload Sheet Pull'!M20</f>
        <v>0</v>
      </c>
      <c r="L18" s="186">
        <f>'Upload Sheet Pull'!N20</f>
        <v>0</v>
      </c>
      <c r="M18" s="186">
        <f>'Upload Sheet Pull'!O20</f>
        <v>0</v>
      </c>
      <c r="N18" s="186">
        <f>'Upload Sheet Pull'!P20</f>
        <v>0</v>
      </c>
      <c r="O18" s="186">
        <f>'Upload Sheet Pull'!Q20</f>
        <v>0</v>
      </c>
      <c r="P18" s="186">
        <f>'Upload Sheet Pull'!R20</f>
        <v>0</v>
      </c>
      <c r="Q18" s="186">
        <f>'Upload Sheet Pull'!S20</f>
        <v>0</v>
      </c>
      <c r="R18" s="186">
        <f>'Upload Sheet Pull'!T20</f>
        <v>0</v>
      </c>
      <c r="S18" s="186">
        <f>'Upload Sheet Pull'!U20</f>
        <v>0</v>
      </c>
      <c r="T18" s="186">
        <f t="shared" si="1"/>
        <v>0</v>
      </c>
      <c r="U18" s="180"/>
      <c r="V18" s="180"/>
      <c r="W18" s="180"/>
      <c r="X18" s="180"/>
      <c r="Y18" s="180"/>
      <c r="Z18" s="180"/>
    </row>
    <row r="19" ht="12.75" customHeight="1">
      <c r="A19" s="180" t="str">
        <f>'Upload Sheet Pull'!A21</f>
        <v>Budget</v>
      </c>
      <c r="B19" s="180" t="str">
        <f>'Upload Sheet Pull'!B21</f>
        <v>7008-000000</v>
      </c>
      <c r="C19" s="180">
        <f>'Upload Sheet Pull'!C21</f>
        <v>150</v>
      </c>
      <c r="D19" s="180" t="str">
        <f>'Upload Sheet Pull'!D21</f>
        <v>006</v>
      </c>
      <c r="E19" s="180"/>
      <c r="F19" s="180" t="str">
        <f>IF('Upload Sheet Pull'!E21="","",'Upload Sheet Pull'!E21)</f>
        <v/>
      </c>
      <c r="G19" s="180"/>
      <c r="H19" s="186">
        <f>'Upload Sheet Pull'!J21</f>
        <v>0</v>
      </c>
      <c r="I19" s="186">
        <f>'Upload Sheet Pull'!K21</f>
        <v>0</v>
      </c>
      <c r="J19" s="186">
        <f>'Upload Sheet Pull'!L21</f>
        <v>0</v>
      </c>
      <c r="K19" s="186">
        <f>'Upload Sheet Pull'!M21</f>
        <v>0</v>
      </c>
      <c r="L19" s="186">
        <f>'Upload Sheet Pull'!N21</f>
        <v>0</v>
      </c>
      <c r="M19" s="186">
        <f>'Upload Sheet Pull'!O21</f>
        <v>0</v>
      </c>
      <c r="N19" s="186">
        <f>'Upload Sheet Pull'!P21</f>
        <v>0</v>
      </c>
      <c r="O19" s="186">
        <f>'Upload Sheet Pull'!Q21</f>
        <v>0</v>
      </c>
      <c r="P19" s="186">
        <f>'Upload Sheet Pull'!R21</f>
        <v>0</v>
      </c>
      <c r="Q19" s="186">
        <f>'Upload Sheet Pull'!S21</f>
        <v>0</v>
      </c>
      <c r="R19" s="186">
        <f>'Upload Sheet Pull'!T21</f>
        <v>0</v>
      </c>
      <c r="S19" s="186">
        <f>'Upload Sheet Pull'!U21</f>
        <v>0</v>
      </c>
      <c r="T19" s="186">
        <f t="shared" si="1"/>
        <v>0</v>
      </c>
      <c r="U19" s="180"/>
      <c r="V19" s="180"/>
      <c r="W19" s="180"/>
      <c r="X19" s="180"/>
      <c r="Y19" s="180"/>
      <c r="Z19" s="180"/>
    </row>
    <row r="20" ht="12.75" customHeight="1">
      <c r="A20" s="180" t="str">
        <f>'Upload Sheet Pull'!A22</f>
        <v>Budget</v>
      </c>
      <c r="B20" s="180" t="str">
        <f>'Upload Sheet Pull'!B22</f>
        <v>7010-000000</v>
      </c>
      <c r="C20" s="180">
        <f>'Upload Sheet Pull'!C22</f>
        <v>150</v>
      </c>
      <c r="D20" s="180" t="str">
        <f>'Upload Sheet Pull'!D22</f>
        <v>006</v>
      </c>
      <c r="E20" s="180"/>
      <c r="F20" s="180" t="str">
        <f>IF('Upload Sheet Pull'!E22="","",'Upload Sheet Pull'!E22)</f>
        <v/>
      </c>
      <c r="G20" s="180"/>
      <c r="H20" s="186">
        <f>'Upload Sheet Pull'!J22</f>
        <v>0</v>
      </c>
      <c r="I20" s="186">
        <f>'Upload Sheet Pull'!K22</f>
        <v>0</v>
      </c>
      <c r="J20" s="186">
        <f>'Upload Sheet Pull'!L22</f>
        <v>0</v>
      </c>
      <c r="K20" s="186">
        <f>'Upload Sheet Pull'!M22</f>
        <v>0</v>
      </c>
      <c r="L20" s="186">
        <f>'Upload Sheet Pull'!N22</f>
        <v>0</v>
      </c>
      <c r="M20" s="186">
        <f>'Upload Sheet Pull'!O22</f>
        <v>0</v>
      </c>
      <c r="N20" s="186">
        <f>'Upload Sheet Pull'!P22</f>
        <v>0</v>
      </c>
      <c r="O20" s="186">
        <f>'Upload Sheet Pull'!Q22</f>
        <v>0</v>
      </c>
      <c r="P20" s="186">
        <f>'Upload Sheet Pull'!R22</f>
        <v>0</v>
      </c>
      <c r="Q20" s="186">
        <f>'Upload Sheet Pull'!S22</f>
        <v>0</v>
      </c>
      <c r="R20" s="186">
        <f>'Upload Sheet Pull'!T22</f>
        <v>0</v>
      </c>
      <c r="S20" s="186">
        <f>'Upload Sheet Pull'!U22</f>
        <v>0</v>
      </c>
      <c r="T20" s="186">
        <f t="shared" si="1"/>
        <v>0</v>
      </c>
      <c r="U20" s="180"/>
      <c r="V20" s="180"/>
      <c r="W20" s="180"/>
      <c r="X20" s="180"/>
      <c r="Y20" s="180"/>
      <c r="Z20" s="180"/>
    </row>
    <row r="21" ht="12.75" customHeight="1">
      <c r="A21" s="180" t="str">
        <f>'Upload Sheet Pull'!A23</f>
        <v>Budget</v>
      </c>
      <c r="B21" s="180" t="str">
        <f>'Upload Sheet Pull'!B23</f>
        <v>7012-000000</v>
      </c>
      <c r="C21" s="180">
        <f>'Upload Sheet Pull'!C23</f>
        <v>150</v>
      </c>
      <c r="D21" s="180" t="str">
        <f>'Upload Sheet Pull'!D23</f>
        <v>006</v>
      </c>
      <c r="E21" s="180"/>
      <c r="F21" s="180" t="str">
        <f>IF('Upload Sheet Pull'!E23="","",'Upload Sheet Pull'!E23)</f>
        <v/>
      </c>
      <c r="G21" s="180"/>
      <c r="H21" s="186">
        <f>'Upload Sheet Pull'!J23</f>
        <v>0</v>
      </c>
      <c r="I21" s="186">
        <f>'Upload Sheet Pull'!K23</f>
        <v>0</v>
      </c>
      <c r="J21" s="186">
        <f>'Upload Sheet Pull'!L23</f>
        <v>0</v>
      </c>
      <c r="K21" s="186">
        <f>'Upload Sheet Pull'!M23</f>
        <v>0</v>
      </c>
      <c r="L21" s="186">
        <f>'Upload Sheet Pull'!N23</f>
        <v>0</v>
      </c>
      <c r="M21" s="186">
        <f>'Upload Sheet Pull'!O23</f>
        <v>0</v>
      </c>
      <c r="N21" s="186">
        <f>'Upload Sheet Pull'!P23</f>
        <v>0</v>
      </c>
      <c r="O21" s="186">
        <f>'Upload Sheet Pull'!Q23</f>
        <v>0</v>
      </c>
      <c r="P21" s="186">
        <f>'Upload Sheet Pull'!R23</f>
        <v>0</v>
      </c>
      <c r="Q21" s="186">
        <f>'Upload Sheet Pull'!S23</f>
        <v>0</v>
      </c>
      <c r="R21" s="186">
        <f>'Upload Sheet Pull'!T23</f>
        <v>0</v>
      </c>
      <c r="S21" s="186">
        <f>'Upload Sheet Pull'!U23</f>
        <v>0</v>
      </c>
      <c r="T21" s="186">
        <f t="shared" si="1"/>
        <v>0</v>
      </c>
      <c r="U21" s="180"/>
      <c r="V21" s="180"/>
      <c r="W21" s="180"/>
      <c r="X21" s="180"/>
      <c r="Y21" s="180"/>
      <c r="Z21" s="180"/>
    </row>
    <row r="22" ht="12.75" customHeight="1">
      <c r="A22" s="180" t="str">
        <f>'Upload Sheet Pull'!A24</f>
        <v>Budget</v>
      </c>
      <c r="B22" s="180" t="str">
        <f>'Upload Sheet Pull'!B24</f>
        <v>7014-000000</v>
      </c>
      <c r="C22" s="180">
        <f>'Upload Sheet Pull'!C24</f>
        <v>150</v>
      </c>
      <c r="D22" s="180" t="str">
        <f>'Upload Sheet Pull'!D24</f>
        <v>006</v>
      </c>
      <c r="E22" s="180"/>
      <c r="F22" s="180" t="str">
        <f>IF('Upload Sheet Pull'!E24="","",'Upload Sheet Pull'!E24)</f>
        <v/>
      </c>
      <c r="G22" s="180"/>
      <c r="H22" s="186">
        <f>'Upload Sheet Pull'!J24</f>
        <v>0</v>
      </c>
      <c r="I22" s="186">
        <f>'Upload Sheet Pull'!K24</f>
        <v>0</v>
      </c>
      <c r="J22" s="186">
        <f>'Upload Sheet Pull'!L24</f>
        <v>0</v>
      </c>
      <c r="K22" s="186">
        <f>'Upload Sheet Pull'!M24</f>
        <v>0</v>
      </c>
      <c r="L22" s="186">
        <f>'Upload Sheet Pull'!N24</f>
        <v>0</v>
      </c>
      <c r="M22" s="186">
        <f>'Upload Sheet Pull'!O24</f>
        <v>0</v>
      </c>
      <c r="N22" s="186">
        <f>'Upload Sheet Pull'!P24</f>
        <v>0</v>
      </c>
      <c r="O22" s="186">
        <f>'Upload Sheet Pull'!Q24</f>
        <v>0</v>
      </c>
      <c r="P22" s="186">
        <f>'Upload Sheet Pull'!R24</f>
        <v>0</v>
      </c>
      <c r="Q22" s="186">
        <f>'Upload Sheet Pull'!S24</f>
        <v>0</v>
      </c>
      <c r="R22" s="186">
        <f>'Upload Sheet Pull'!T24</f>
        <v>0</v>
      </c>
      <c r="S22" s="186">
        <f>'Upload Sheet Pull'!U24</f>
        <v>0</v>
      </c>
      <c r="T22" s="186">
        <f t="shared" si="1"/>
        <v>0</v>
      </c>
      <c r="U22" s="180"/>
      <c r="V22" s="180"/>
      <c r="W22" s="180"/>
      <c r="X22" s="180"/>
      <c r="Y22" s="180"/>
      <c r="Z22" s="180"/>
    </row>
    <row r="23" ht="12.75" customHeight="1">
      <c r="A23" s="180" t="str">
        <f>'Upload Sheet Pull'!A25</f>
        <v>Budget</v>
      </c>
      <c r="B23" s="180" t="str">
        <f>'Upload Sheet Pull'!B25</f>
        <v>7016-000000</v>
      </c>
      <c r="C23" s="180">
        <f>'Upload Sheet Pull'!C25</f>
        <v>150</v>
      </c>
      <c r="D23" s="180" t="str">
        <f>'Upload Sheet Pull'!D25</f>
        <v>006</v>
      </c>
      <c r="E23" s="180"/>
      <c r="F23" s="180" t="str">
        <f>IF('Upload Sheet Pull'!E25="","",'Upload Sheet Pull'!E25)</f>
        <v/>
      </c>
      <c r="G23" s="180"/>
      <c r="H23" s="186">
        <f>'Upload Sheet Pull'!J25</f>
        <v>0</v>
      </c>
      <c r="I23" s="186">
        <f>'Upload Sheet Pull'!K25</f>
        <v>0</v>
      </c>
      <c r="J23" s="186">
        <f>'Upload Sheet Pull'!L25</f>
        <v>0</v>
      </c>
      <c r="K23" s="186">
        <f>'Upload Sheet Pull'!M25</f>
        <v>0</v>
      </c>
      <c r="L23" s="186">
        <f>'Upload Sheet Pull'!N25</f>
        <v>0</v>
      </c>
      <c r="M23" s="186">
        <f>'Upload Sheet Pull'!O25</f>
        <v>0</v>
      </c>
      <c r="N23" s="186">
        <f>'Upload Sheet Pull'!P25</f>
        <v>0</v>
      </c>
      <c r="O23" s="186">
        <f>'Upload Sheet Pull'!Q25</f>
        <v>0</v>
      </c>
      <c r="P23" s="186">
        <f>'Upload Sheet Pull'!R25</f>
        <v>0</v>
      </c>
      <c r="Q23" s="186">
        <f>'Upload Sheet Pull'!S25</f>
        <v>0</v>
      </c>
      <c r="R23" s="186">
        <f>'Upload Sheet Pull'!T25</f>
        <v>0</v>
      </c>
      <c r="S23" s="186">
        <f>'Upload Sheet Pull'!U25</f>
        <v>0</v>
      </c>
      <c r="T23" s="186">
        <f t="shared" si="1"/>
        <v>0</v>
      </c>
      <c r="U23" s="180"/>
      <c r="V23" s="180"/>
      <c r="W23" s="180"/>
      <c r="X23" s="180"/>
      <c r="Y23" s="180"/>
      <c r="Z23" s="180"/>
    </row>
    <row r="24" ht="12.75" customHeight="1">
      <c r="A24" s="180" t="str">
        <f>'Upload Sheet Pull'!A26</f>
        <v>Budget</v>
      </c>
      <c r="B24" s="180" t="str">
        <f>'Upload Sheet Pull'!B26</f>
        <v>7018-000000</v>
      </c>
      <c r="C24" s="180">
        <f>'Upload Sheet Pull'!C26</f>
        <v>150</v>
      </c>
      <c r="D24" s="180" t="str">
        <f>'Upload Sheet Pull'!D26</f>
        <v>006</v>
      </c>
      <c r="E24" s="180"/>
      <c r="F24" s="180" t="str">
        <f>IF('Upload Sheet Pull'!E26="","",'Upload Sheet Pull'!E26)</f>
        <v/>
      </c>
      <c r="G24" s="180"/>
      <c r="H24" s="186">
        <f>'Upload Sheet Pull'!J26</f>
        <v>0</v>
      </c>
      <c r="I24" s="186">
        <f>'Upload Sheet Pull'!K26</f>
        <v>0</v>
      </c>
      <c r="J24" s="186">
        <f>'Upload Sheet Pull'!L26</f>
        <v>0</v>
      </c>
      <c r="K24" s="186">
        <f>'Upload Sheet Pull'!M26</f>
        <v>0</v>
      </c>
      <c r="L24" s="186">
        <f>'Upload Sheet Pull'!N26</f>
        <v>0</v>
      </c>
      <c r="M24" s="186">
        <f>'Upload Sheet Pull'!O26</f>
        <v>0</v>
      </c>
      <c r="N24" s="186">
        <f>'Upload Sheet Pull'!P26</f>
        <v>0</v>
      </c>
      <c r="O24" s="186">
        <f>'Upload Sheet Pull'!Q26</f>
        <v>0</v>
      </c>
      <c r="P24" s="186">
        <f>'Upload Sheet Pull'!R26</f>
        <v>0</v>
      </c>
      <c r="Q24" s="186">
        <f>'Upload Sheet Pull'!S26</f>
        <v>0</v>
      </c>
      <c r="R24" s="186">
        <f>'Upload Sheet Pull'!T26</f>
        <v>0</v>
      </c>
      <c r="S24" s="186">
        <f>'Upload Sheet Pull'!U26</f>
        <v>0</v>
      </c>
      <c r="T24" s="186">
        <f t="shared" si="1"/>
        <v>0</v>
      </c>
      <c r="U24" s="180"/>
      <c r="V24" s="180"/>
      <c r="W24" s="180"/>
      <c r="X24" s="180"/>
      <c r="Y24" s="180"/>
      <c r="Z24" s="180"/>
    </row>
    <row r="25" ht="12.75" customHeight="1">
      <c r="A25" s="180" t="str">
        <f>'Upload Sheet Pull'!A27</f>
        <v>Budget</v>
      </c>
      <c r="B25" s="180" t="str">
        <f>'Upload Sheet Pull'!B27</f>
        <v>7020-000000</v>
      </c>
      <c r="C25" s="180">
        <f>'Upload Sheet Pull'!C27</f>
        <v>150</v>
      </c>
      <c r="D25" s="180" t="str">
        <f>'Upload Sheet Pull'!D27</f>
        <v>006</v>
      </c>
      <c r="E25" s="180"/>
      <c r="F25" s="180" t="str">
        <f>IF('Upload Sheet Pull'!E27="","",'Upload Sheet Pull'!E27)</f>
        <v/>
      </c>
      <c r="G25" s="180"/>
      <c r="H25" s="186">
        <f>'Upload Sheet Pull'!J27</f>
        <v>0</v>
      </c>
      <c r="I25" s="186">
        <f>'Upload Sheet Pull'!K27</f>
        <v>0</v>
      </c>
      <c r="J25" s="186">
        <f>'Upload Sheet Pull'!L27</f>
        <v>0</v>
      </c>
      <c r="K25" s="186">
        <f>'Upload Sheet Pull'!M27</f>
        <v>0</v>
      </c>
      <c r="L25" s="186">
        <f>'Upload Sheet Pull'!N27</f>
        <v>0</v>
      </c>
      <c r="M25" s="186">
        <f>'Upload Sheet Pull'!O27</f>
        <v>0</v>
      </c>
      <c r="N25" s="186">
        <f>'Upload Sheet Pull'!P27</f>
        <v>0</v>
      </c>
      <c r="O25" s="186">
        <f>'Upload Sheet Pull'!Q27</f>
        <v>0</v>
      </c>
      <c r="P25" s="186">
        <f>'Upload Sheet Pull'!R27</f>
        <v>0</v>
      </c>
      <c r="Q25" s="186">
        <f>'Upload Sheet Pull'!S27</f>
        <v>0</v>
      </c>
      <c r="R25" s="186">
        <f>'Upload Sheet Pull'!T27</f>
        <v>0</v>
      </c>
      <c r="S25" s="186">
        <f>'Upload Sheet Pull'!U27</f>
        <v>0</v>
      </c>
      <c r="T25" s="186">
        <f t="shared" si="1"/>
        <v>0</v>
      </c>
      <c r="U25" s="180"/>
      <c r="V25" s="180"/>
      <c r="W25" s="180"/>
      <c r="X25" s="180"/>
      <c r="Y25" s="180"/>
      <c r="Z25" s="180"/>
    </row>
    <row r="26" ht="12.75" customHeight="1">
      <c r="A26" s="180" t="str">
        <f>'Upload Sheet Pull'!A28</f>
        <v>Budget</v>
      </c>
      <c r="B26" s="180" t="str">
        <f>'Upload Sheet Pull'!B28</f>
        <v>7022-000000</v>
      </c>
      <c r="C26" s="180">
        <f>'Upload Sheet Pull'!C28</f>
        <v>150</v>
      </c>
      <c r="D26" s="180" t="str">
        <f>'Upload Sheet Pull'!D28</f>
        <v>006</v>
      </c>
      <c r="E26" s="180"/>
      <c r="F26" s="180" t="str">
        <f>IF('Upload Sheet Pull'!E28="","",'Upload Sheet Pull'!E28)</f>
        <v/>
      </c>
      <c r="G26" s="180"/>
      <c r="H26" s="186">
        <f>'Upload Sheet Pull'!J28</f>
        <v>0</v>
      </c>
      <c r="I26" s="186">
        <f>'Upload Sheet Pull'!K28</f>
        <v>0</v>
      </c>
      <c r="J26" s="186">
        <f>'Upload Sheet Pull'!L28</f>
        <v>0</v>
      </c>
      <c r="K26" s="186">
        <f>'Upload Sheet Pull'!M28</f>
        <v>0</v>
      </c>
      <c r="L26" s="186">
        <f>'Upload Sheet Pull'!N28</f>
        <v>0</v>
      </c>
      <c r="M26" s="186">
        <f>'Upload Sheet Pull'!O28</f>
        <v>0</v>
      </c>
      <c r="N26" s="186">
        <f>'Upload Sheet Pull'!P28</f>
        <v>0</v>
      </c>
      <c r="O26" s="186">
        <f>'Upload Sheet Pull'!Q28</f>
        <v>0</v>
      </c>
      <c r="P26" s="186">
        <f>'Upload Sheet Pull'!R28</f>
        <v>0</v>
      </c>
      <c r="Q26" s="186">
        <f>'Upload Sheet Pull'!S28</f>
        <v>0</v>
      </c>
      <c r="R26" s="186">
        <f>'Upload Sheet Pull'!T28</f>
        <v>0</v>
      </c>
      <c r="S26" s="186">
        <f>'Upload Sheet Pull'!U28</f>
        <v>0</v>
      </c>
      <c r="T26" s="186">
        <f t="shared" si="1"/>
        <v>0</v>
      </c>
      <c r="U26" s="180"/>
      <c r="V26" s="180"/>
      <c r="W26" s="180"/>
      <c r="X26" s="180"/>
      <c r="Y26" s="180"/>
      <c r="Z26" s="180"/>
    </row>
    <row r="27" ht="12.75" customHeight="1">
      <c r="A27" s="180" t="str">
        <f>'Upload Sheet Pull'!A29</f>
        <v>Budget</v>
      </c>
      <c r="B27" s="180" t="str">
        <f>'Upload Sheet Pull'!B29</f>
        <v>7030-000000</v>
      </c>
      <c r="C27" s="180">
        <f>'Upload Sheet Pull'!C29</f>
        <v>150</v>
      </c>
      <c r="D27" s="180" t="str">
        <f>'Upload Sheet Pull'!D29</f>
        <v>006</v>
      </c>
      <c r="E27" s="180"/>
      <c r="F27" s="180" t="str">
        <f>IF('Upload Sheet Pull'!E29="","",'Upload Sheet Pull'!E29)</f>
        <v/>
      </c>
      <c r="G27" s="180"/>
      <c r="H27" s="186">
        <f>'Upload Sheet Pull'!J29</f>
        <v>0</v>
      </c>
      <c r="I27" s="186">
        <f>'Upload Sheet Pull'!K29</f>
        <v>0</v>
      </c>
      <c r="J27" s="186">
        <f>'Upload Sheet Pull'!L29</f>
        <v>0</v>
      </c>
      <c r="K27" s="186">
        <f>'Upload Sheet Pull'!M29</f>
        <v>0</v>
      </c>
      <c r="L27" s="186">
        <f>'Upload Sheet Pull'!N29</f>
        <v>0</v>
      </c>
      <c r="M27" s="186">
        <f>'Upload Sheet Pull'!O29</f>
        <v>0</v>
      </c>
      <c r="N27" s="186">
        <f>'Upload Sheet Pull'!P29</f>
        <v>0</v>
      </c>
      <c r="O27" s="186">
        <f>'Upload Sheet Pull'!Q29</f>
        <v>0</v>
      </c>
      <c r="P27" s="186">
        <f>'Upload Sheet Pull'!R29</f>
        <v>0</v>
      </c>
      <c r="Q27" s="186">
        <f>'Upload Sheet Pull'!S29</f>
        <v>0</v>
      </c>
      <c r="R27" s="186">
        <f>'Upload Sheet Pull'!T29</f>
        <v>0</v>
      </c>
      <c r="S27" s="186">
        <f>'Upload Sheet Pull'!U29</f>
        <v>0</v>
      </c>
      <c r="T27" s="186">
        <f t="shared" si="1"/>
        <v>0</v>
      </c>
      <c r="U27" s="180"/>
      <c r="V27" s="180"/>
      <c r="W27" s="180"/>
      <c r="X27" s="180"/>
      <c r="Y27" s="180"/>
      <c r="Z27" s="180"/>
    </row>
    <row r="28" ht="12.75" customHeight="1">
      <c r="A28" s="180" t="str">
        <f>'Upload Sheet Pull'!A30</f>
        <v>Budget</v>
      </c>
      <c r="B28" s="180" t="str">
        <f>'Upload Sheet Pull'!B30</f>
        <v>7042-000000</v>
      </c>
      <c r="C28" s="180">
        <f>'Upload Sheet Pull'!C30</f>
        <v>150</v>
      </c>
      <c r="D28" s="180" t="str">
        <f>'Upload Sheet Pull'!D30</f>
        <v>006</v>
      </c>
      <c r="E28" s="180"/>
      <c r="F28" s="180" t="str">
        <f>IF('Upload Sheet Pull'!E30="","",'Upload Sheet Pull'!E30)</f>
        <v/>
      </c>
      <c r="G28" s="180"/>
      <c r="H28" s="186">
        <f>'Upload Sheet Pull'!J30</f>
        <v>0</v>
      </c>
      <c r="I28" s="186">
        <f>'Upload Sheet Pull'!K30</f>
        <v>0</v>
      </c>
      <c r="J28" s="186">
        <f>'Upload Sheet Pull'!L30</f>
        <v>0</v>
      </c>
      <c r="K28" s="186">
        <f>'Upload Sheet Pull'!M30</f>
        <v>0</v>
      </c>
      <c r="L28" s="186">
        <f>'Upload Sheet Pull'!N30</f>
        <v>0</v>
      </c>
      <c r="M28" s="186">
        <f>'Upload Sheet Pull'!O30</f>
        <v>0</v>
      </c>
      <c r="N28" s="186">
        <f>'Upload Sheet Pull'!P30</f>
        <v>0</v>
      </c>
      <c r="O28" s="186">
        <f>'Upload Sheet Pull'!Q30</f>
        <v>0</v>
      </c>
      <c r="P28" s="186">
        <f>'Upload Sheet Pull'!R30</f>
        <v>0</v>
      </c>
      <c r="Q28" s="186">
        <f>'Upload Sheet Pull'!S30</f>
        <v>0</v>
      </c>
      <c r="R28" s="186">
        <f>'Upload Sheet Pull'!T30</f>
        <v>0</v>
      </c>
      <c r="S28" s="186">
        <f>'Upload Sheet Pull'!U30</f>
        <v>0</v>
      </c>
      <c r="T28" s="186">
        <f t="shared" si="1"/>
        <v>0</v>
      </c>
      <c r="U28" s="180"/>
      <c r="V28" s="180"/>
      <c r="W28" s="180"/>
      <c r="X28" s="180"/>
      <c r="Y28" s="180"/>
      <c r="Z28" s="180"/>
    </row>
    <row r="29" ht="12.75" customHeight="1">
      <c r="A29" s="180" t="str">
        <f>'Upload Sheet Pull'!A31</f>
        <v>Budget</v>
      </c>
      <c r="B29" s="180" t="str">
        <f>'Upload Sheet Pull'!B31</f>
        <v>7048-000000</v>
      </c>
      <c r="C29" s="180">
        <f>'Upload Sheet Pull'!C31</f>
        <v>150</v>
      </c>
      <c r="D29" s="180" t="str">
        <f>'Upload Sheet Pull'!D31</f>
        <v>006</v>
      </c>
      <c r="E29" s="180"/>
      <c r="F29" s="180" t="str">
        <f>IF('Upload Sheet Pull'!E31="","",'Upload Sheet Pull'!E31)</f>
        <v/>
      </c>
      <c r="G29" s="180"/>
      <c r="H29" s="186">
        <f>'Upload Sheet Pull'!J31</f>
        <v>0</v>
      </c>
      <c r="I29" s="186">
        <f>'Upload Sheet Pull'!K31</f>
        <v>0</v>
      </c>
      <c r="J29" s="186">
        <f>'Upload Sheet Pull'!L31</f>
        <v>0</v>
      </c>
      <c r="K29" s="186">
        <f>'Upload Sheet Pull'!M31</f>
        <v>0</v>
      </c>
      <c r="L29" s="186">
        <f>'Upload Sheet Pull'!N31</f>
        <v>0</v>
      </c>
      <c r="M29" s="186">
        <f>'Upload Sheet Pull'!O31</f>
        <v>0</v>
      </c>
      <c r="N29" s="186">
        <f>'Upload Sheet Pull'!P31</f>
        <v>0</v>
      </c>
      <c r="O29" s="186">
        <f>'Upload Sheet Pull'!Q31</f>
        <v>0</v>
      </c>
      <c r="P29" s="186">
        <f>'Upload Sheet Pull'!R31</f>
        <v>0</v>
      </c>
      <c r="Q29" s="186">
        <f>'Upload Sheet Pull'!S31</f>
        <v>0</v>
      </c>
      <c r="R29" s="186">
        <f>'Upload Sheet Pull'!T31</f>
        <v>0</v>
      </c>
      <c r="S29" s="186">
        <f>'Upload Sheet Pull'!U31</f>
        <v>0</v>
      </c>
      <c r="T29" s="186">
        <f t="shared" si="1"/>
        <v>0</v>
      </c>
      <c r="U29" s="180"/>
      <c r="V29" s="180"/>
      <c r="W29" s="180"/>
      <c r="X29" s="180"/>
      <c r="Y29" s="180"/>
      <c r="Z29" s="180"/>
    </row>
    <row r="30" ht="12.75" customHeight="1">
      <c r="A30" s="180" t="str">
        <f>'Upload Sheet Pull'!A32</f>
        <v>Budget</v>
      </c>
      <c r="B30" s="180" t="str">
        <f>'Upload Sheet Pull'!B32</f>
        <v>7070-000000</v>
      </c>
      <c r="C30" s="180">
        <f>'Upload Sheet Pull'!C32</f>
        <v>150</v>
      </c>
      <c r="D30" s="180" t="str">
        <f>'Upload Sheet Pull'!D32</f>
        <v>006</v>
      </c>
      <c r="E30" s="180"/>
      <c r="F30" s="180" t="str">
        <f>IF('Upload Sheet Pull'!E32="","",'Upload Sheet Pull'!E32)</f>
        <v/>
      </c>
      <c r="G30" s="180"/>
      <c r="H30" s="186">
        <f>'Upload Sheet Pull'!J32</f>
        <v>0</v>
      </c>
      <c r="I30" s="186">
        <f>'Upload Sheet Pull'!K32</f>
        <v>0</v>
      </c>
      <c r="J30" s="186">
        <f>'Upload Sheet Pull'!L32</f>
        <v>0</v>
      </c>
      <c r="K30" s="186">
        <f>'Upload Sheet Pull'!M32</f>
        <v>0</v>
      </c>
      <c r="L30" s="186">
        <f>'Upload Sheet Pull'!N32</f>
        <v>0</v>
      </c>
      <c r="M30" s="186">
        <f>'Upload Sheet Pull'!O32</f>
        <v>0</v>
      </c>
      <c r="N30" s="186">
        <f>'Upload Sheet Pull'!P32</f>
        <v>0</v>
      </c>
      <c r="O30" s="186">
        <f>'Upload Sheet Pull'!Q32</f>
        <v>0</v>
      </c>
      <c r="P30" s="186">
        <f>'Upload Sheet Pull'!R32</f>
        <v>0</v>
      </c>
      <c r="Q30" s="186">
        <f>'Upload Sheet Pull'!S32</f>
        <v>0</v>
      </c>
      <c r="R30" s="186">
        <f>'Upload Sheet Pull'!T32</f>
        <v>0</v>
      </c>
      <c r="S30" s="186">
        <f>'Upload Sheet Pull'!U32</f>
        <v>0</v>
      </c>
      <c r="T30" s="186">
        <f t="shared" si="1"/>
        <v>0</v>
      </c>
      <c r="U30" s="180"/>
      <c r="V30" s="180"/>
      <c r="W30" s="180"/>
      <c r="X30" s="180"/>
      <c r="Y30" s="180"/>
      <c r="Z30" s="180"/>
    </row>
    <row r="31" ht="12.75" customHeight="1">
      <c r="A31" s="180" t="str">
        <f>'Upload Sheet Pull'!A33</f>
        <v>Budget</v>
      </c>
      <c r="B31" s="180" t="str">
        <f>'Upload Sheet Pull'!B33</f>
        <v>7072-000000</v>
      </c>
      <c r="C31" s="180">
        <f>'Upload Sheet Pull'!C33</f>
        <v>150</v>
      </c>
      <c r="D31" s="180" t="str">
        <f>'Upload Sheet Pull'!D33</f>
        <v>006</v>
      </c>
      <c r="E31" s="180"/>
      <c r="F31" s="180" t="str">
        <f>IF('Upload Sheet Pull'!E33="","",'Upload Sheet Pull'!E33)</f>
        <v/>
      </c>
      <c r="G31" s="180"/>
      <c r="H31" s="186">
        <f>'Upload Sheet Pull'!J33</f>
        <v>0</v>
      </c>
      <c r="I31" s="186">
        <f>'Upload Sheet Pull'!K33</f>
        <v>0</v>
      </c>
      <c r="J31" s="186">
        <f>'Upload Sheet Pull'!L33</f>
        <v>0</v>
      </c>
      <c r="K31" s="186">
        <f>'Upload Sheet Pull'!M33</f>
        <v>0</v>
      </c>
      <c r="L31" s="186">
        <f>'Upload Sheet Pull'!N33</f>
        <v>0</v>
      </c>
      <c r="M31" s="186">
        <f>'Upload Sheet Pull'!O33</f>
        <v>0</v>
      </c>
      <c r="N31" s="186">
        <f>'Upload Sheet Pull'!P33</f>
        <v>0</v>
      </c>
      <c r="O31" s="186">
        <f>'Upload Sheet Pull'!Q33</f>
        <v>0</v>
      </c>
      <c r="P31" s="186">
        <f>'Upload Sheet Pull'!R33</f>
        <v>0</v>
      </c>
      <c r="Q31" s="186">
        <f>'Upload Sheet Pull'!S33</f>
        <v>0</v>
      </c>
      <c r="R31" s="186">
        <f>'Upload Sheet Pull'!T33</f>
        <v>0</v>
      </c>
      <c r="S31" s="186">
        <f>'Upload Sheet Pull'!U33</f>
        <v>0</v>
      </c>
      <c r="T31" s="186">
        <f t="shared" si="1"/>
        <v>0</v>
      </c>
      <c r="U31" s="180"/>
      <c r="V31" s="180"/>
      <c r="W31" s="180"/>
      <c r="X31" s="180"/>
      <c r="Y31" s="180"/>
      <c r="Z31" s="180"/>
    </row>
    <row r="32" ht="12.75" customHeight="1">
      <c r="A32" s="180" t="str">
        <f>'Upload Sheet Pull'!A34</f>
        <v>Budget</v>
      </c>
      <c r="B32" s="180" t="str">
        <f>'Upload Sheet Pull'!B34</f>
        <v>7078-000000</v>
      </c>
      <c r="C32" s="180">
        <f>'Upload Sheet Pull'!C34</f>
        <v>150</v>
      </c>
      <c r="D32" s="180" t="str">
        <f>'Upload Sheet Pull'!D34</f>
        <v>006</v>
      </c>
      <c r="E32" s="180"/>
      <c r="F32" s="180" t="str">
        <f>IF('Upload Sheet Pull'!E34="","",'Upload Sheet Pull'!E34)</f>
        <v/>
      </c>
      <c r="G32" s="180"/>
      <c r="H32" s="186">
        <f>'Upload Sheet Pull'!J34</f>
        <v>0</v>
      </c>
      <c r="I32" s="186">
        <f>'Upload Sheet Pull'!K34</f>
        <v>0</v>
      </c>
      <c r="J32" s="186">
        <f>'Upload Sheet Pull'!L34</f>
        <v>0</v>
      </c>
      <c r="K32" s="186">
        <f>'Upload Sheet Pull'!M34</f>
        <v>0</v>
      </c>
      <c r="L32" s="186">
        <f>'Upload Sheet Pull'!N34</f>
        <v>0</v>
      </c>
      <c r="M32" s="186">
        <f>'Upload Sheet Pull'!O34</f>
        <v>0</v>
      </c>
      <c r="N32" s="186">
        <f>'Upload Sheet Pull'!P34</f>
        <v>0</v>
      </c>
      <c r="O32" s="186">
        <f>'Upload Sheet Pull'!Q34</f>
        <v>0</v>
      </c>
      <c r="P32" s="186">
        <f>'Upload Sheet Pull'!R34</f>
        <v>0</v>
      </c>
      <c r="Q32" s="186">
        <f>'Upload Sheet Pull'!S34</f>
        <v>0</v>
      </c>
      <c r="R32" s="186">
        <f>'Upload Sheet Pull'!T34</f>
        <v>0</v>
      </c>
      <c r="S32" s="186">
        <f>'Upload Sheet Pull'!U34</f>
        <v>0</v>
      </c>
      <c r="T32" s="186">
        <f t="shared" si="1"/>
        <v>0</v>
      </c>
      <c r="U32" s="180"/>
      <c r="V32" s="180"/>
      <c r="W32" s="180"/>
      <c r="X32" s="180"/>
      <c r="Y32" s="180"/>
      <c r="Z32" s="180"/>
    </row>
    <row r="33" ht="12.75" customHeight="1">
      <c r="A33" s="180" t="str">
        <f>'Upload Sheet Pull'!A35</f>
        <v>Budget</v>
      </c>
      <c r="B33" s="180" t="str">
        <f>'Upload Sheet Pull'!B35</f>
        <v>7080-000000</v>
      </c>
      <c r="C33" s="180">
        <f>'Upload Sheet Pull'!C35</f>
        <v>150</v>
      </c>
      <c r="D33" s="180" t="str">
        <f>'Upload Sheet Pull'!D35</f>
        <v>006</v>
      </c>
      <c r="E33" s="180"/>
      <c r="F33" s="180" t="str">
        <f>IF('Upload Sheet Pull'!E35="","",'Upload Sheet Pull'!E35)</f>
        <v/>
      </c>
      <c r="G33" s="180"/>
      <c r="H33" s="186">
        <f>'Upload Sheet Pull'!J35</f>
        <v>0</v>
      </c>
      <c r="I33" s="186">
        <f>'Upload Sheet Pull'!K35</f>
        <v>0</v>
      </c>
      <c r="J33" s="186">
        <f>'Upload Sheet Pull'!L35</f>
        <v>0</v>
      </c>
      <c r="K33" s="186">
        <f>'Upload Sheet Pull'!M35</f>
        <v>0</v>
      </c>
      <c r="L33" s="186">
        <f>'Upload Sheet Pull'!N35</f>
        <v>0</v>
      </c>
      <c r="M33" s="186">
        <f>'Upload Sheet Pull'!O35</f>
        <v>0</v>
      </c>
      <c r="N33" s="186">
        <f>'Upload Sheet Pull'!P35</f>
        <v>0</v>
      </c>
      <c r="O33" s="186">
        <f>'Upload Sheet Pull'!Q35</f>
        <v>0</v>
      </c>
      <c r="P33" s="186">
        <f>'Upload Sheet Pull'!R35</f>
        <v>0</v>
      </c>
      <c r="Q33" s="186">
        <f>'Upload Sheet Pull'!S35</f>
        <v>0</v>
      </c>
      <c r="R33" s="186">
        <f>'Upload Sheet Pull'!T35</f>
        <v>0</v>
      </c>
      <c r="S33" s="186">
        <f>'Upload Sheet Pull'!U35</f>
        <v>0</v>
      </c>
      <c r="T33" s="186">
        <f t="shared" si="1"/>
        <v>0</v>
      </c>
      <c r="U33" s="180"/>
      <c r="V33" s="180"/>
      <c r="W33" s="180"/>
      <c r="X33" s="180"/>
      <c r="Y33" s="180"/>
      <c r="Z33" s="180"/>
    </row>
    <row r="34" ht="12.75" customHeight="1">
      <c r="A34" s="180" t="str">
        <f>'Upload Sheet Pull'!A36</f>
        <v>Budget</v>
      </c>
      <c r="B34" s="180" t="str">
        <f>'Upload Sheet Pull'!B36</f>
        <v>7086-000000</v>
      </c>
      <c r="C34" s="180">
        <f>'Upload Sheet Pull'!C36</f>
        <v>150</v>
      </c>
      <c r="D34" s="180" t="str">
        <f>'Upload Sheet Pull'!D36</f>
        <v>006</v>
      </c>
      <c r="E34" s="180"/>
      <c r="F34" s="180" t="str">
        <f>IF('Upload Sheet Pull'!E36="","",'Upload Sheet Pull'!E36)</f>
        <v/>
      </c>
      <c r="G34" s="180"/>
      <c r="H34" s="186">
        <f>'Upload Sheet Pull'!J36</f>
        <v>0</v>
      </c>
      <c r="I34" s="186">
        <f>'Upload Sheet Pull'!K36</f>
        <v>0</v>
      </c>
      <c r="J34" s="186">
        <f>'Upload Sheet Pull'!L36</f>
        <v>0</v>
      </c>
      <c r="K34" s="186">
        <f>'Upload Sheet Pull'!M36</f>
        <v>0</v>
      </c>
      <c r="L34" s="186">
        <f>'Upload Sheet Pull'!N36</f>
        <v>0</v>
      </c>
      <c r="M34" s="186">
        <f>'Upload Sheet Pull'!O36</f>
        <v>0</v>
      </c>
      <c r="N34" s="186">
        <f>'Upload Sheet Pull'!P36</f>
        <v>0</v>
      </c>
      <c r="O34" s="186">
        <f>'Upload Sheet Pull'!Q36</f>
        <v>0</v>
      </c>
      <c r="P34" s="186">
        <f>'Upload Sheet Pull'!R36</f>
        <v>0</v>
      </c>
      <c r="Q34" s="186">
        <f>'Upload Sheet Pull'!S36</f>
        <v>0</v>
      </c>
      <c r="R34" s="186">
        <f>'Upload Sheet Pull'!T36</f>
        <v>0</v>
      </c>
      <c r="S34" s="186">
        <f>'Upload Sheet Pull'!U36</f>
        <v>0</v>
      </c>
      <c r="T34" s="186">
        <f t="shared" si="1"/>
        <v>0</v>
      </c>
      <c r="U34" s="180"/>
      <c r="V34" s="180"/>
      <c r="W34" s="180"/>
      <c r="X34" s="180"/>
      <c r="Y34" s="180"/>
      <c r="Z34" s="180"/>
    </row>
    <row r="35" ht="12.75" customHeight="1">
      <c r="A35" s="180" t="str">
        <f>'Upload Sheet Pull'!A37</f>
        <v>Budget</v>
      </c>
      <c r="B35" s="180" t="str">
        <f>'Upload Sheet Pull'!B37</f>
        <v>7090-000000</v>
      </c>
      <c r="C35" s="180">
        <f>'Upload Sheet Pull'!C37</f>
        <v>150</v>
      </c>
      <c r="D35" s="180" t="str">
        <f>'Upload Sheet Pull'!D37</f>
        <v>006</v>
      </c>
      <c r="E35" s="180"/>
      <c r="F35" s="180" t="str">
        <f>IF('Upload Sheet Pull'!E37="","",'Upload Sheet Pull'!E37)</f>
        <v/>
      </c>
      <c r="G35" s="180"/>
      <c r="H35" s="186">
        <f>'Upload Sheet Pull'!J37</f>
        <v>0</v>
      </c>
      <c r="I35" s="186">
        <f>'Upload Sheet Pull'!K37</f>
        <v>0</v>
      </c>
      <c r="J35" s="186">
        <f>'Upload Sheet Pull'!L37</f>
        <v>0</v>
      </c>
      <c r="K35" s="186">
        <f>'Upload Sheet Pull'!M37</f>
        <v>0</v>
      </c>
      <c r="L35" s="186">
        <f>'Upload Sheet Pull'!N37</f>
        <v>0</v>
      </c>
      <c r="M35" s="186">
        <f>'Upload Sheet Pull'!O37</f>
        <v>0</v>
      </c>
      <c r="N35" s="186">
        <f>'Upload Sheet Pull'!P37</f>
        <v>0</v>
      </c>
      <c r="O35" s="186">
        <f>'Upload Sheet Pull'!Q37</f>
        <v>0</v>
      </c>
      <c r="P35" s="186">
        <f>'Upload Sheet Pull'!R37</f>
        <v>0</v>
      </c>
      <c r="Q35" s="186">
        <f>'Upload Sheet Pull'!S37</f>
        <v>0</v>
      </c>
      <c r="R35" s="186">
        <f>'Upload Sheet Pull'!T37</f>
        <v>0</v>
      </c>
      <c r="S35" s="186">
        <f>'Upload Sheet Pull'!U37</f>
        <v>0</v>
      </c>
      <c r="T35" s="186">
        <f t="shared" si="1"/>
        <v>0</v>
      </c>
      <c r="U35" s="180"/>
      <c r="V35" s="180"/>
      <c r="W35" s="180"/>
      <c r="X35" s="180"/>
      <c r="Y35" s="180"/>
      <c r="Z35" s="180"/>
    </row>
    <row r="36" ht="12.75" customHeight="1">
      <c r="A36" s="180" t="str">
        <f>'Upload Sheet Pull'!A38</f>
        <v>Budget</v>
      </c>
      <c r="B36" s="180" t="str">
        <f>'Upload Sheet Pull'!B38</f>
        <v/>
      </c>
      <c r="C36" s="180">
        <f>'Upload Sheet Pull'!C38</f>
        <v>150</v>
      </c>
      <c r="D36" s="180" t="str">
        <f>'Upload Sheet Pull'!D38</f>
        <v>006</v>
      </c>
      <c r="E36" s="180"/>
      <c r="F36" s="180" t="str">
        <f>IF('Upload Sheet Pull'!E38="","",'Upload Sheet Pull'!E38)</f>
        <v/>
      </c>
      <c r="G36" s="180"/>
      <c r="H36" s="186">
        <f>'Upload Sheet Pull'!J38</f>
        <v>0</v>
      </c>
      <c r="I36" s="186">
        <f>'Upload Sheet Pull'!K38</f>
        <v>0</v>
      </c>
      <c r="J36" s="186">
        <f>'Upload Sheet Pull'!L38</f>
        <v>0</v>
      </c>
      <c r="K36" s="186">
        <f>'Upload Sheet Pull'!M38</f>
        <v>0</v>
      </c>
      <c r="L36" s="186">
        <f>'Upload Sheet Pull'!N38</f>
        <v>0</v>
      </c>
      <c r="M36" s="186">
        <f>'Upload Sheet Pull'!O38</f>
        <v>0</v>
      </c>
      <c r="N36" s="186">
        <f>'Upload Sheet Pull'!P38</f>
        <v>0</v>
      </c>
      <c r="O36" s="186">
        <f>'Upload Sheet Pull'!Q38</f>
        <v>0</v>
      </c>
      <c r="P36" s="186">
        <f>'Upload Sheet Pull'!R38</f>
        <v>0</v>
      </c>
      <c r="Q36" s="186">
        <f>'Upload Sheet Pull'!S38</f>
        <v>0</v>
      </c>
      <c r="R36" s="186">
        <f>'Upload Sheet Pull'!T38</f>
        <v>0</v>
      </c>
      <c r="S36" s="186">
        <f>'Upload Sheet Pull'!U38</f>
        <v>0</v>
      </c>
      <c r="T36" s="186">
        <f t="shared" si="1"/>
        <v>0</v>
      </c>
      <c r="U36" s="180"/>
      <c r="V36" s="180"/>
      <c r="W36" s="180"/>
      <c r="X36" s="180"/>
      <c r="Y36" s="180"/>
      <c r="Z36" s="180"/>
    </row>
    <row r="37" ht="12.75" customHeight="1">
      <c r="A37" s="180" t="str">
        <f>'Upload Sheet Pull'!A39</f>
        <v>Budget</v>
      </c>
      <c r="B37" s="180" t="str">
        <f>'Upload Sheet Pull'!B39</f>
        <v/>
      </c>
      <c r="C37" s="180">
        <f>'Upload Sheet Pull'!C39</f>
        <v>150</v>
      </c>
      <c r="D37" s="180" t="str">
        <f>'Upload Sheet Pull'!D39</f>
        <v>006</v>
      </c>
      <c r="E37" s="180"/>
      <c r="F37" s="180" t="str">
        <f>IF('Upload Sheet Pull'!E39="","",'Upload Sheet Pull'!E39)</f>
        <v/>
      </c>
      <c r="G37" s="180"/>
      <c r="H37" s="186">
        <f>'Upload Sheet Pull'!J39</f>
        <v>0</v>
      </c>
      <c r="I37" s="186">
        <f>'Upload Sheet Pull'!K39</f>
        <v>0</v>
      </c>
      <c r="J37" s="186">
        <f>'Upload Sheet Pull'!L39</f>
        <v>0</v>
      </c>
      <c r="K37" s="186">
        <f>'Upload Sheet Pull'!M39</f>
        <v>0</v>
      </c>
      <c r="L37" s="186">
        <f>'Upload Sheet Pull'!N39</f>
        <v>0</v>
      </c>
      <c r="M37" s="186">
        <f>'Upload Sheet Pull'!O39</f>
        <v>0</v>
      </c>
      <c r="N37" s="186">
        <f>'Upload Sheet Pull'!P39</f>
        <v>0</v>
      </c>
      <c r="O37" s="186">
        <f>'Upload Sheet Pull'!Q39</f>
        <v>0</v>
      </c>
      <c r="P37" s="186">
        <f>'Upload Sheet Pull'!R39</f>
        <v>0</v>
      </c>
      <c r="Q37" s="186">
        <f>'Upload Sheet Pull'!S39</f>
        <v>0</v>
      </c>
      <c r="R37" s="186">
        <f>'Upload Sheet Pull'!T39</f>
        <v>0</v>
      </c>
      <c r="S37" s="186">
        <f>'Upload Sheet Pull'!U39</f>
        <v>0</v>
      </c>
      <c r="T37" s="186">
        <f t="shared" si="1"/>
        <v>0</v>
      </c>
      <c r="U37" s="180"/>
      <c r="V37" s="180"/>
      <c r="W37" s="180"/>
      <c r="X37" s="180"/>
      <c r="Y37" s="180"/>
      <c r="Z37" s="180"/>
    </row>
    <row r="38" ht="12.75" customHeight="1">
      <c r="A38" s="180" t="str">
        <f>'Upload Sheet Pull'!A40</f>
        <v>Budget</v>
      </c>
      <c r="B38" s="180" t="str">
        <f>'Upload Sheet Pull'!B40</f>
        <v/>
      </c>
      <c r="C38" s="180">
        <f>'Upload Sheet Pull'!C40</f>
        <v>150</v>
      </c>
      <c r="D38" s="180" t="str">
        <f>'Upload Sheet Pull'!D40</f>
        <v>006</v>
      </c>
      <c r="E38" s="180"/>
      <c r="F38" s="180" t="str">
        <f>IF('Upload Sheet Pull'!E40="","",'Upload Sheet Pull'!E40)</f>
        <v/>
      </c>
      <c r="G38" s="180"/>
      <c r="H38" s="186">
        <f>'Upload Sheet Pull'!J40</f>
        <v>0</v>
      </c>
      <c r="I38" s="186">
        <f>'Upload Sheet Pull'!K40</f>
        <v>0</v>
      </c>
      <c r="J38" s="186">
        <f>'Upload Sheet Pull'!L40</f>
        <v>0</v>
      </c>
      <c r="K38" s="186">
        <f>'Upload Sheet Pull'!M40</f>
        <v>0</v>
      </c>
      <c r="L38" s="186">
        <f>'Upload Sheet Pull'!N40</f>
        <v>0</v>
      </c>
      <c r="M38" s="186">
        <f>'Upload Sheet Pull'!O40</f>
        <v>0</v>
      </c>
      <c r="N38" s="186">
        <f>'Upload Sheet Pull'!P40</f>
        <v>0</v>
      </c>
      <c r="O38" s="186">
        <f>'Upload Sheet Pull'!Q40</f>
        <v>0</v>
      </c>
      <c r="P38" s="186">
        <f>'Upload Sheet Pull'!R40</f>
        <v>0</v>
      </c>
      <c r="Q38" s="186">
        <f>'Upload Sheet Pull'!S40</f>
        <v>0</v>
      </c>
      <c r="R38" s="186">
        <f>'Upload Sheet Pull'!T40</f>
        <v>0</v>
      </c>
      <c r="S38" s="186">
        <f>'Upload Sheet Pull'!U40</f>
        <v>0</v>
      </c>
      <c r="T38" s="186">
        <f t="shared" si="1"/>
        <v>0</v>
      </c>
      <c r="U38" s="180"/>
      <c r="V38" s="180"/>
      <c r="W38" s="180"/>
      <c r="X38" s="180"/>
      <c r="Y38" s="180"/>
      <c r="Z38" s="180"/>
    </row>
    <row r="39" ht="12.75" customHeight="1">
      <c r="A39" s="180" t="str">
        <f>'Upload Sheet Pull'!A41</f>
        <v>Budget</v>
      </c>
      <c r="B39" s="180" t="str">
        <f>'Upload Sheet Pull'!B41</f>
        <v>6025-000000</v>
      </c>
      <c r="C39" s="180">
        <f>'Upload Sheet Pull'!C41</f>
        <v>200</v>
      </c>
      <c r="D39" s="180" t="str">
        <f>'Upload Sheet Pull'!D41</f>
        <v>006</v>
      </c>
      <c r="E39" s="180"/>
      <c r="F39" s="180" t="str">
        <f>IF('Upload Sheet Pull'!E41="","",'Upload Sheet Pull'!E41)</f>
        <v/>
      </c>
      <c r="G39" s="180"/>
      <c r="H39" s="186">
        <f>'Upload Sheet Pull'!J41</f>
        <v>0</v>
      </c>
      <c r="I39" s="186">
        <f>'Upload Sheet Pull'!K41</f>
        <v>0</v>
      </c>
      <c r="J39" s="186">
        <f>'Upload Sheet Pull'!L41</f>
        <v>0</v>
      </c>
      <c r="K39" s="186">
        <f>'Upload Sheet Pull'!M41</f>
        <v>0</v>
      </c>
      <c r="L39" s="186">
        <f>'Upload Sheet Pull'!N41</f>
        <v>0</v>
      </c>
      <c r="M39" s="186">
        <f>'Upload Sheet Pull'!O41</f>
        <v>0</v>
      </c>
      <c r="N39" s="186">
        <f>'Upload Sheet Pull'!P41</f>
        <v>0</v>
      </c>
      <c r="O39" s="186">
        <f>'Upload Sheet Pull'!Q41</f>
        <v>0</v>
      </c>
      <c r="P39" s="186">
        <f>'Upload Sheet Pull'!R41</f>
        <v>0</v>
      </c>
      <c r="Q39" s="186">
        <f>'Upload Sheet Pull'!S41</f>
        <v>0</v>
      </c>
      <c r="R39" s="186">
        <f>'Upload Sheet Pull'!T41</f>
        <v>0</v>
      </c>
      <c r="S39" s="186">
        <f>'Upload Sheet Pull'!U41</f>
        <v>0</v>
      </c>
      <c r="T39" s="186">
        <f t="shared" si="1"/>
        <v>0</v>
      </c>
      <c r="U39" s="180"/>
      <c r="V39" s="180"/>
      <c r="W39" s="180"/>
      <c r="X39" s="180"/>
      <c r="Y39" s="180"/>
      <c r="Z39" s="180"/>
    </row>
    <row r="40" ht="12.75" customHeight="1">
      <c r="A40" s="180" t="str">
        <f>'Upload Sheet Pull'!A42</f>
        <v>Budget</v>
      </c>
      <c r="B40" s="180" t="str">
        <f>'Upload Sheet Pull'!B42</f>
        <v>6010-000000</v>
      </c>
      <c r="C40" s="180">
        <f>'Upload Sheet Pull'!C42</f>
        <v>200</v>
      </c>
      <c r="D40" s="180" t="str">
        <f>'Upload Sheet Pull'!D42</f>
        <v>006</v>
      </c>
      <c r="E40" s="180"/>
      <c r="F40" s="180" t="str">
        <f>IF('Upload Sheet Pull'!E42="","",'Upload Sheet Pull'!E42)</f>
        <v>D100</v>
      </c>
      <c r="G40" s="180"/>
      <c r="H40" s="186">
        <f>'Upload Sheet Pull'!J42</f>
        <v>0</v>
      </c>
      <c r="I40" s="186">
        <f>'Upload Sheet Pull'!K42</f>
        <v>0</v>
      </c>
      <c r="J40" s="186">
        <f>'Upload Sheet Pull'!L42</f>
        <v>0</v>
      </c>
      <c r="K40" s="186">
        <f>'Upload Sheet Pull'!M42</f>
        <v>0</v>
      </c>
      <c r="L40" s="186">
        <f>'Upload Sheet Pull'!N42</f>
        <v>0</v>
      </c>
      <c r="M40" s="186">
        <f>'Upload Sheet Pull'!O42</f>
        <v>0</v>
      </c>
      <c r="N40" s="186">
        <f>'Upload Sheet Pull'!P42</f>
        <v>0</v>
      </c>
      <c r="O40" s="186">
        <f>'Upload Sheet Pull'!Q42</f>
        <v>0</v>
      </c>
      <c r="P40" s="186">
        <f>'Upload Sheet Pull'!R42</f>
        <v>0</v>
      </c>
      <c r="Q40" s="186">
        <f>'Upload Sheet Pull'!S42</f>
        <v>0</v>
      </c>
      <c r="R40" s="186">
        <f>'Upload Sheet Pull'!T42</f>
        <v>0</v>
      </c>
      <c r="S40" s="186">
        <f>'Upload Sheet Pull'!U42</f>
        <v>0</v>
      </c>
      <c r="T40" s="186">
        <f t="shared" si="1"/>
        <v>0</v>
      </c>
      <c r="U40" s="180"/>
      <c r="V40" s="180"/>
      <c r="W40" s="180"/>
      <c r="X40" s="180"/>
      <c r="Y40" s="180"/>
      <c r="Z40" s="180"/>
    </row>
    <row r="41" ht="12.75" customHeight="1">
      <c r="A41" s="180" t="str">
        <f>'Upload Sheet Pull'!A43</f>
        <v>Budget</v>
      </c>
      <c r="B41" s="180" t="str">
        <f>'Upload Sheet Pull'!B43</f>
        <v>6010-000000</v>
      </c>
      <c r="C41" s="180">
        <f>'Upload Sheet Pull'!C43</f>
        <v>200</v>
      </c>
      <c r="D41" s="180" t="str">
        <f>'Upload Sheet Pull'!D43</f>
        <v>006</v>
      </c>
      <c r="E41" s="180"/>
      <c r="F41" s="180" t="str">
        <f>IF('Upload Sheet Pull'!E43="","",'Upload Sheet Pull'!E43)</f>
        <v>D200</v>
      </c>
      <c r="G41" s="180"/>
      <c r="H41" s="186">
        <f>'Upload Sheet Pull'!J43</f>
        <v>0</v>
      </c>
      <c r="I41" s="186">
        <f>'Upload Sheet Pull'!K43</f>
        <v>0</v>
      </c>
      <c r="J41" s="186">
        <f>'Upload Sheet Pull'!L43</f>
        <v>0</v>
      </c>
      <c r="K41" s="186">
        <f>'Upload Sheet Pull'!M43</f>
        <v>0</v>
      </c>
      <c r="L41" s="186">
        <f>'Upload Sheet Pull'!N43</f>
        <v>0</v>
      </c>
      <c r="M41" s="186">
        <f>'Upload Sheet Pull'!O43</f>
        <v>0</v>
      </c>
      <c r="N41" s="186">
        <f>'Upload Sheet Pull'!P43</f>
        <v>0</v>
      </c>
      <c r="O41" s="186">
        <f>'Upload Sheet Pull'!Q43</f>
        <v>0</v>
      </c>
      <c r="P41" s="186">
        <f>'Upload Sheet Pull'!R43</f>
        <v>0</v>
      </c>
      <c r="Q41" s="186">
        <f>'Upload Sheet Pull'!S43</f>
        <v>0</v>
      </c>
      <c r="R41" s="186">
        <f>'Upload Sheet Pull'!T43</f>
        <v>0</v>
      </c>
      <c r="S41" s="186">
        <f>'Upload Sheet Pull'!U43</f>
        <v>0</v>
      </c>
      <c r="T41" s="186">
        <f t="shared" si="1"/>
        <v>0</v>
      </c>
      <c r="U41" s="180"/>
      <c r="V41" s="180"/>
      <c r="W41" s="180"/>
      <c r="X41" s="180"/>
      <c r="Y41" s="180"/>
      <c r="Z41" s="180"/>
    </row>
    <row r="42" ht="12.75" customHeight="1">
      <c r="A42" s="180" t="str">
        <f>'Upload Sheet Pull'!A44</f>
        <v>Budget</v>
      </c>
      <c r="B42" s="180" t="str">
        <f>'Upload Sheet Pull'!B44</f>
        <v>6010-000000</v>
      </c>
      <c r="C42" s="180">
        <f>'Upload Sheet Pull'!C44</f>
        <v>200</v>
      </c>
      <c r="D42" s="180" t="str">
        <f>'Upload Sheet Pull'!D44</f>
        <v>006</v>
      </c>
      <c r="E42" s="180"/>
      <c r="F42" s="180" t="str">
        <f>IF('Upload Sheet Pull'!E44="","",'Upload Sheet Pull'!E44)</f>
        <v>D300</v>
      </c>
      <c r="G42" s="180"/>
      <c r="H42" s="186">
        <f>'Upload Sheet Pull'!J44</f>
        <v>0</v>
      </c>
      <c r="I42" s="186">
        <f>'Upload Sheet Pull'!K44</f>
        <v>0</v>
      </c>
      <c r="J42" s="186">
        <f>'Upload Sheet Pull'!L44</f>
        <v>350</v>
      </c>
      <c r="K42" s="186">
        <f>'Upload Sheet Pull'!M44</f>
        <v>0</v>
      </c>
      <c r="L42" s="186">
        <f>'Upload Sheet Pull'!N44</f>
        <v>0</v>
      </c>
      <c r="M42" s="186">
        <f>'Upload Sheet Pull'!O44</f>
        <v>0</v>
      </c>
      <c r="N42" s="186">
        <f>'Upload Sheet Pull'!P44</f>
        <v>0</v>
      </c>
      <c r="O42" s="186">
        <f>'Upload Sheet Pull'!Q44</f>
        <v>0</v>
      </c>
      <c r="P42" s="186">
        <f>'Upload Sheet Pull'!R44</f>
        <v>0</v>
      </c>
      <c r="Q42" s="186">
        <f>'Upload Sheet Pull'!S44</f>
        <v>0</v>
      </c>
      <c r="R42" s="186">
        <f>'Upload Sheet Pull'!T44</f>
        <v>0</v>
      </c>
      <c r="S42" s="186">
        <f>'Upload Sheet Pull'!U44</f>
        <v>0</v>
      </c>
      <c r="T42" s="186">
        <f t="shared" si="1"/>
        <v>350</v>
      </c>
      <c r="U42" s="180"/>
      <c r="V42" s="180"/>
      <c r="W42" s="180"/>
      <c r="X42" s="180"/>
      <c r="Y42" s="180"/>
      <c r="Z42" s="180"/>
    </row>
    <row r="43" ht="12.75" customHeight="1">
      <c r="A43" s="180" t="str">
        <f>'Upload Sheet Pull'!A45</f>
        <v>Budget</v>
      </c>
      <c r="B43" s="180" t="str">
        <f>'Upload Sheet Pull'!B45</f>
        <v>6050-000000</v>
      </c>
      <c r="C43" s="180">
        <f>'Upload Sheet Pull'!C45</f>
        <v>200</v>
      </c>
      <c r="D43" s="180" t="str">
        <f>'Upload Sheet Pull'!D45</f>
        <v>006</v>
      </c>
      <c r="E43" s="180"/>
      <c r="F43" s="180" t="str">
        <f>IF('Upload Sheet Pull'!E45="","",'Upload Sheet Pull'!E45)</f>
        <v/>
      </c>
      <c r="G43" s="180"/>
      <c r="H43" s="186">
        <f>'Upload Sheet Pull'!J45</f>
        <v>0</v>
      </c>
      <c r="I43" s="186">
        <f>'Upload Sheet Pull'!K45</f>
        <v>0</v>
      </c>
      <c r="J43" s="186">
        <f>'Upload Sheet Pull'!L45</f>
        <v>0</v>
      </c>
      <c r="K43" s="186">
        <f>'Upload Sheet Pull'!M45</f>
        <v>0</v>
      </c>
      <c r="L43" s="186">
        <f>'Upload Sheet Pull'!N45</f>
        <v>0</v>
      </c>
      <c r="M43" s="186">
        <f>'Upload Sheet Pull'!O45</f>
        <v>0</v>
      </c>
      <c r="N43" s="186">
        <f>'Upload Sheet Pull'!P45</f>
        <v>0</v>
      </c>
      <c r="O43" s="186">
        <f>'Upload Sheet Pull'!Q45</f>
        <v>0</v>
      </c>
      <c r="P43" s="186">
        <f>'Upload Sheet Pull'!R45</f>
        <v>0</v>
      </c>
      <c r="Q43" s="186">
        <f>'Upload Sheet Pull'!S45</f>
        <v>0</v>
      </c>
      <c r="R43" s="186">
        <f>'Upload Sheet Pull'!T45</f>
        <v>0</v>
      </c>
      <c r="S43" s="186">
        <f>'Upload Sheet Pull'!U45</f>
        <v>0</v>
      </c>
      <c r="T43" s="186">
        <f t="shared" si="1"/>
        <v>0</v>
      </c>
      <c r="U43" s="180"/>
      <c r="V43" s="180"/>
      <c r="W43" s="180"/>
      <c r="X43" s="180"/>
      <c r="Y43" s="180"/>
      <c r="Z43" s="180"/>
    </row>
    <row r="44" ht="12.75" customHeight="1">
      <c r="A44" s="180" t="str">
        <f>'Upload Sheet Pull'!A46</f>
        <v>Budget</v>
      </c>
      <c r="B44" s="180" t="str">
        <f>'Upload Sheet Pull'!B46</f>
        <v>6055-000000</v>
      </c>
      <c r="C44" s="180">
        <f>'Upload Sheet Pull'!C46</f>
        <v>200</v>
      </c>
      <c r="D44" s="180" t="str">
        <f>'Upload Sheet Pull'!D46</f>
        <v>006</v>
      </c>
      <c r="E44" s="180"/>
      <c r="F44" s="180" t="str">
        <f>IF('Upload Sheet Pull'!E46="","",'Upload Sheet Pull'!E46)</f>
        <v/>
      </c>
      <c r="G44" s="180"/>
      <c r="H44" s="186">
        <f>'Upload Sheet Pull'!J46</f>
        <v>0</v>
      </c>
      <c r="I44" s="186">
        <f>'Upload Sheet Pull'!K46</f>
        <v>0</v>
      </c>
      <c r="J44" s="186">
        <f>'Upload Sheet Pull'!L46</f>
        <v>0</v>
      </c>
      <c r="K44" s="186">
        <f>'Upload Sheet Pull'!M46</f>
        <v>0</v>
      </c>
      <c r="L44" s="186">
        <f>'Upload Sheet Pull'!N46</f>
        <v>0</v>
      </c>
      <c r="M44" s="186">
        <f>'Upload Sheet Pull'!O46</f>
        <v>0</v>
      </c>
      <c r="N44" s="186">
        <f>'Upload Sheet Pull'!P46</f>
        <v>0</v>
      </c>
      <c r="O44" s="186">
        <f>'Upload Sheet Pull'!Q46</f>
        <v>0</v>
      </c>
      <c r="P44" s="186">
        <f>'Upload Sheet Pull'!R46</f>
        <v>0</v>
      </c>
      <c r="Q44" s="186">
        <f>'Upload Sheet Pull'!S46</f>
        <v>0</v>
      </c>
      <c r="R44" s="186">
        <f>'Upload Sheet Pull'!T46</f>
        <v>0</v>
      </c>
      <c r="S44" s="186">
        <f>'Upload Sheet Pull'!U46</f>
        <v>0</v>
      </c>
      <c r="T44" s="186">
        <f t="shared" si="1"/>
        <v>0</v>
      </c>
      <c r="U44" s="180"/>
      <c r="V44" s="180"/>
      <c r="W44" s="180"/>
      <c r="X44" s="180"/>
      <c r="Y44" s="180"/>
      <c r="Z44" s="180"/>
    </row>
    <row r="45" ht="12.75" customHeight="1">
      <c r="A45" s="180" t="str">
        <f>'Upload Sheet Pull'!A47</f>
        <v>Budget</v>
      </c>
      <c r="B45" s="180" t="str">
        <f>'Upload Sheet Pull'!B47</f>
        <v>6060-000000</v>
      </c>
      <c r="C45" s="180">
        <f>'Upload Sheet Pull'!C47</f>
        <v>200</v>
      </c>
      <c r="D45" s="180" t="str">
        <f>'Upload Sheet Pull'!D47</f>
        <v>006</v>
      </c>
      <c r="E45" s="180"/>
      <c r="F45" s="180" t="str">
        <f>IF('Upload Sheet Pull'!E47="","",'Upload Sheet Pull'!E47)</f>
        <v/>
      </c>
      <c r="G45" s="180"/>
      <c r="H45" s="186">
        <f>'Upload Sheet Pull'!J47</f>
        <v>0</v>
      </c>
      <c r="I45" s="186">
        <f>'Upload Sheet Pull'!K47</f>
        <v>0</v>
      </c>
      <c r="J45" s="186">
        <f>'Upload Sheet Pull'!L47</f>
        <v>0</v>
      </c>
      <c r="K45" s="186">
        <f>'Upload Sheet Pull'!M47</f>
        <v>0</v>
      </c>
      <c r="L45" s="186">
        <f>'Upload Sheet Pull'!N47</f>
        <v>0</v>
      </c>
      <c r="M45" s="186">
        <f>'Upload Sheet Pull'!O47</f>
        <v>0</v>
      </c>
      <c r="N45" s="186">
        <f>'Upload Sheet Pull'!P47</f>
        <v>0</v>
      </c>
      <c r="O45" s="186">
        <f>'Upload Sheet Pull'!Q47</f>
        <v>0</v>
      </c>
      <c r="P45" s="186">
        <f>'Upload Sheet Pull'!R47</f>
        <v>0</v>
      </c>
      <c r="Q45" s="186">
        <f>'Upload Sheet Pull'!S47</f>
        <v>0</v>
      </c>
      <c r="R45" s="186">
        <f>'Upload Sheet Pull'!T47</f>
        <v>0</v>
      </c>
      <c r="S45" s="186">
        <f>'Upload Sheet Pull'!U47</f>
        <v>0</v>
      </c>
      <c r="T45" s="186">
        <f t="shared" si="1"/>
        <v>0</v>
      </c>
      <c r="U45" s="180"/>
      <c r="V45" s="180"/>
      <c r="W45" s="180"/>
      <c r="X45" s="180"/>
      <c r="Y45" s="180"/>
      <c r="Z45" s="180"/>
    </row>
    <row r="46" ht="12.75" customHeight="1">
      <c r="A46" s="180" t="str">
        <f>'Upload Sheet Pull'!A48</f>
        <v>Budget</v>
      </c>
      <c r="B46" s="180" t="str">
        <f>'Upload Sheet Pull'!B48</f>
        <v>6020-000000</v>
      </c>
      <c r="C46" s="180">
        <f>'Upload Sheet Pull'!C48</f>
        <v>200</v>
      </c>
      <c r="D46" s="180" t="str">
        <f>'Upload Sheet Pull'!D48</f>
        <v>006</v>
      </c>
      <c r="E46" s="180"/>
      <c r="F46" s="180" t="str">
        <f>IF('Upload Sheet Pull'!E48="","",'Upload Sheet Pull'!E48)</f>
        <v/>
      </c>
      <c r="G46" s="180"/>
      <c r="H46" s="186">
        <f>'Upload Sheet Pull'!J48</f>
        <v>0</v>
      </c>
      <c r="I46" s="186">
        <f>'Upload Sheet Pull'!K48</f>
        <v>0</v>
      </c>
      <c r="J46" s="186">
        <f>'Upload Sheet Pull'!L48</f>
        <v>0</v>
      </c>
      <c r="K46" s="186">
        <f>'Upload Sheet Pull'!M48</f>
        <v>0</v>
      </c>
      <c r="L46" s="186">
        <f>'Upload Sheet Pull'!N48</f>
        <v>0</v>
      </c>
      <c r="M46" s="186">
        <f>'Upload Sheet Pull'!O48</f>
        <v>0</v>
      </c>
      <c r="N46" s="186">
        <f>'Upload Sheet Pull'!P48</f>
        <v>0</v>
      </c>
      <c r="O46" s="186">
        <f>'Upload Sheet Pull'!Q48</f>
        <v>0</v>
      </c>
      <c r="P46" s="186">
        <f>'Upload Sheet Pull'!R48</f>
        <v>0</v>
      </c>
      <c r="Q46" s="186">
        <f>'Upload Sheet Pull'!S48</f>
        <v>0</v>
      </c>
      <c r="R46" s="186">
        <f>'Upload Sheet Pull'!T48</f>
        <v>0</v>
      </c>
      <c r="S46" s="186">
        <f>'Upload Sheet Pull'!U48</f>
        <v>0</v>
      </c>
      <c r="T46" s="186">
        <f t="shared" si="1"/>
        <v>0</v>
      </c>
      <c r="U46" s="180"/>
      <c r="V46" s="180"/>
      <c r="W46" s="180"/>
      <c r="X46" s="180"/>
      <c r="Y46" s="180"/>
      <c r="Z46" s="180"/>
    </row>
    <row r="47" ht="12.75" customHeight="1">
      <c r="A47" s="180" t="str">
        <f>'Upload Sheet Pull'!A49</f>
        <v>Budget</v>
      </c>
      <c r="B47" s="180" t="str">
        <f>'Upload Sheet Pull'!B49</f>
        <v>6030-000000</v>
      </c>
      <c r="C47" s="180">
        <f>'Upload Sheet Pull'!C49</f>
        <v>200</v>
      </c>
      <c r="D47" s="180" t="str">
        <f>'Upload Sheet Pull'!D49</f>
        <v>006</v>
      </c>
      <c r="E47" s="180"/>
      <c r="F47" s="180" t="str">
        <f>IF('Upload Sheet Pull'!E49="","",'Upload Sheet Pull'!E49)</f>
        <v/>
      </c>
      <c r="G47" s="180"/>
      <c r="H47" s="186">
        <f>'Upload Sheet Pull'!J49</f>
        <v>0</v>
      </c>
      <c r="I47" s="186">
        <f>'Upload Sheet Pull'!K49</f>
        <v>0</v>
      </c>
      <c r="J47" s="186">
        <f>'Upload Sheet Pull'!L49</f>
        <v>0</v>
      </c>
      <c r="K47" s="186">
        <f>'Upload Sheet Pull'!M49</f>
        <v>0</v>
      </c>
      <c r="L47" s="186">
        <f>'Upload Sheet Pull'!N49</f>
        <v>0</v>
      </c>
      <c r="M47" s="186">
        <f>'Upload Sheet Pull'!O49</f>
        <v>0</v>
      </c>
      <c r="N47" s="186">
        <f>'Upload Sheet Pull'!P49</f>
        <v>0</v>
      </c>
      <c r="O47" s="186">
        <f>'Upload Sheet Pull'!Q49</f>
        <v>0</v>
      </c>
      <c r="P47" s="186">
        <f>'Upload Sheet Pull'!R49</f>
        <v>0</v>
      </c>
      <c r="Q47" s="186">
        <f>'Upload Sheet Pull'!S49</f>
        <v>0</v>
      </c>
      <c r="R47" s="186">
        <f>'Upload Sheet Pull'!T49</f>
        <v>0</v>
      </c>
      <c r="S47" s="186">
        <f>'Upload Sheet Pull'!U49</f>
        <v>0</v>
      </c>
      <c r="T47" s="186">
        <f t="shared" si="1"/>
        <v>0</v>
      </c>
      <c r="U47" s="180"/>
      <c r="V47" s="180"/>
      <c r="W47" s="180"/>
      <c r="X47" s="180"/>
      <c r="Y47" s="180"/>
      <c r="Z47" s="180"/>
    </row>
    <row r="48" ht="12.75" customHeight="1">
      <c r="A48" s="180" t="str">
        <f>'Upload Sheet Pull'!A50</f>
        <v>Budget</v>
      </c>
      <c r="B48" s="180" t="str">
        <f>'Upload Sheet Pull'!B50</f>
        <v>6035-000000</v>
      </c>
      <c r="C48" s="180">
        <f>'Upload Sheet Pull'!C50</f>
        <v>200</v>
      </c>
      <c r="D48" s="180" t="str">
        <f>'Upload Sheet Pull'!D50</f>
        <v>006</v>
      </c>
      <c r="E48" s="180"/>
      <c r="F48" s="180" t="str">
        <f>IF('Upload Sheet Pull'!E50="","",'Upload Sheet Pull'!E50)</f>
        <v/>
      </c>
      <c r="G48" s="180"/>
      <c r="H48" s="186">
        <f>'Upload Sheet Pull'!J50</f>
        <v>0</v>
      </c>
      <c r="I48" s="186">
        <f>'Upload Sheet Pull'!K50</f>
        <v>0</v>
      </c>
      <c r="J48" s="186">
        <f>'Upload Sheet Pull'!L50</f>
        <v>0</v>
      </c>
      <c r="K48" s="186">
        <f>'Upload Sheet Pull'!M50</f>
        <v>0</v>
      </c>
      <c r="L48" s="186">
        <f>'Upload Sheet Pull'!N50</f>
        <v>0</v>
      </c>
      <c r="M48" s="186">
        <f>'Upload Sheet Pull'!O50</f>
        <v>0</v>
      </c>
      <c r="N48" s="186">
        <f>'Upload Sheet Pull'!P50</f>
        <v>0</v>
      </c>
      <c r="O48" s="186">
        <f>'Upload Sheet Pull'!Q50</f>
        <v>0</v>
      </c>
      <c r="P48" s="186">
        <f>'Upload Sheet Pull'!R50</f>
        <v>0</v>
      </c>
      <c r="Q48" s="186">
        <f>'Upload Sheet Pull'!S50</f>
        <v>0</v>
      </c>
      <c r="R48" s="186">
        <f>'Upload Sheet Pull'!T50</f>
        <v>0</v>
      </c>
      <c r="S48" s="186">
        <f>'Upload Sheet Pull'!U50</f>
        <v>0</v>
      </c>
      <c r="T48" s="186">
        <f t="shared" si="1"/>
        <v>0</v>
      </c>
      <c r="U48" s="180"/>
      <c r="V48" s="180"/>
      <c r="W48" s="180"/>
      <c r="X48" s="180"/>
      <c r="Y48" s="180"/>
      <c r="Z48" s="180"/>
    </row>
    <row r="49" ht="12.75" customHeight="1">
      <c r="A49" s="180" t="str">
        <f>'Upload Sheet Pull'!A51</f>
        <v>Budget</v>
      </c>
      <c r="B49" s="180" t="str">
        <f>'Upload Sheet Pull'!B51</f>
        <v>6040-000000</v>
      </c>
      <c r="C49" s="180">
        <f>'Upload Sheet Pull'!C51</f>
        <v>200</v>
      </c>
      <c r="D49" s="180" t="str">
        <f>'Upload Sheet Pull'!D51</f>
        <v>006</v>
      </c>
      <c r="E49" s="180"/>
      <c r="F49" s="180" t="str">
        <f>IF('Upload Sheet Pull'!E51="","",'Upload Sheet Pull'!E51)</f>
        <v/>
      </c>
      <c r="G49" s="180"/>
      <c r="H49" s="186">
        <f>'Upload Sheet Pull'!J51</f>
        <v>0</v>
      </c>
      <c r="I49" s="186">
        <f>'Upload Sheet Pull'!K51</f>
        <v>0</v>
      </c>
      <c r="J49" s="186">
        <f>'Upload Sheet Pull'!L51</f>
        <v>0</v>
      </c>
      <c r="K49" s="186">
        <f>'Upload Sheet Pull'!M51</f>
        <v>0</v>
      </c>
      <c r="L49" s="186">
        <f>'Upload Sheet Pull'!N51</f>
        <v>0</v>
      </c>
      <c r="M49" s="186">
        <f>'Upload Sheet Pull'!O51</f>
        <v>0</v>
      </c>
      <c r="N49" s="186">
        <f>'Upload Sheet Pull'!P51</f>
        <v>0</v>
      </c>
      <c r="O49" s="186">
        <f>'Upload Sheet Pull'!Q51</f>
        <v>0</v>
      </c>
      <c r="P49" s="186">
        <f>'Upload Sheet Pull'!R51</f>
        <v>0</v>
      </c>
      <c r="Q49" s="186">
        <f>'Upload Sheet Pull'!S51</f>
        <v>0</v>
      </c>
      <c r="R49" s="186">
        <f>'Upload Sheet Pull'!T51</f>
        <v>0</v>
      </c>
      <c r="S49" s="186">
        <f>'Upload Sheet Pull'!U51</f>
        <v>0</v>
      </c>
      <c r="T49" s="186">
        <f t="shared" si="1"/>
        <v>0</v>
      </c>
      <c r="U49" s="180"/>
      <c r="V49" s="180"/>
      <c r="W49" s="180"/>
      <c r="X49" s="180"/>
      <c r="Y49" s="180"/>
      <c r="Z49" s="180"/>
    </row>
    <row r="50" ht="12.75" customHeight="1">
      <c r="A50" s="180" t="str">
        <f>'Upload Sheet Pull'!A52</f>
        <v>Budget</v>
      </c>
      <c r="B50" s="180" t="str">
        <f>'Upload Sheet Pull'!B52</f>
        <v>7008-000000</v>
      </c>
      <c r="C50" s="180">
        <f>'Upload Sheet Pull'!C52</f>
        <v>200</v>
      </c>
      <c r="D50" s="180" t="str">
        <f>'Upload Sheet Pull'!D52</f>
        <v>006</v>
      </c>
      <c r="E50" s="180"/>
      <c r="F50" s="180" t="str">
        <f>IF('Upload Sheet Pull'!E52="","",'Upload Sheet Pull'!E52)</f>
        <v/>
      </c>
      <c r="G50" s="180"/>
      <c r="H50" s="186">
        <f>'Upload Sheet Pull'!J52</f>
        <v>0</v>
      </c>
      <c r="I50" s="186">
        <f>'Upload Sheet Pull'!K52</f>
        <v>0</v>
      </c>
      <c r="J50" s="186">
        <f>'Upload Sheet Pull'!L52</f>
        <v>0</v>
      </c>
      <c r="K50" s="186">
        <f>'Upload Sheet Pull'!M52</f>
        <v>0</v>
      </c>
      <c r="L50" s="186">
        <f>'Upload Sheet Pull'!N52</f>
        <v>0</v>
      </c>
      <c r="M50" s="186">
        <f>'Upload Sheet Pull'!O52</f>
        <v>0</v>
      </c>
      <c r="N50" s="186">
        <f>'Upload Sheet Pull'!P52</f>
        <v>0</v>
      </c>
      <c r="O50" s="186">
        <f>'Upload Sheet Pull'!Q52</f>
        <v>0</v>
      </c>
      <c r="P50" s="186">
        <f>'Upload Sheet Pull'!R52</f>
        <v>0</v>
      </c>
      <c r="Q50" s="186">
        <f>'Upload Sheet Pull'!S52</f>
        <v>0</v>
      </c>
      <c r="R50" s="186">
        <f>'Upload Sheet Pull'!T52</f>
        <v>0</v>
      </c>
      <c r="S50" s="186">
        <f>'Upload Sheet Pull'!U52</f>
        <v>0</v>
      </c>
      <c r="T50" s="186">
        <f t="shared" si="1"/>
        <v>0</v>
      </c>
      <c r="U50" s="180"/>
      <c r="V50" s="180"/>
      <c r="W50" s="180"/>
      <c r="X50" s="180"/>
      <c r="Y50" s="180"/>
      <c r="Z50" s="180"/>
    </row>
    <row r="51" ht="12.75" customHeight="1">
      <c r="A51" s="180" t="str">
        <f>'Upload Sheet Pull'!A53</f>
        <v>Budget</v>
      </c>
      <c r="B51" s="180" t="str">
        <f>'Upload Sheet Pull'!B53</f>
        <v>7010-000000</v>
      </c>
      <c r="C51" s="180">
        <f>'Upload Sheet Pull'!C53</f>
        <v>200</v>
      </c>
      <c r="D51" s="180" t="str">
        <f>'Upload Sheet Pull'!D53</f>
        <v>006</v>
      </c>
      <c r="E51" s="180"/>
      <c r="F51" s="180" t="str">
        <f>IF('Upload Sheet Pull'!E53="","",'Upload Sheet Pull'!E53)</f>
        <v/>
      </c>
      <c r="G51" s="180"/>
      <c r="H51" s="186">
        <f>'Upload Sheet Pull'!J53</f>
        <v>0</v>
      </c>
      <c r="I51" s="186">
        <f>'Upload Sheet Pull'!K53</f>
        <v>0</v>
      </c>
      <c r="J51" s="186">
        <f>'Upload Sheet Pull'!L53</f>
        <v>0</v>
      </c>
      <c r="K51" s="186">
        <f>'Upload Sheet Pull'!M53</f>
        <v>0</v>
      </c>
      <c r="L51" s="186">
        <f>'Upload Sheet Pull'!N53</f>
        <v>0</v>
      </c>
      <c r="M51" s="186">
        <f>'Upload Sheet Pull'!O53</f>
        <v>0</v>
      </c>
      <c r="N51" s="186">
        <f>'Upload Sheet Pull'!P53</f>
        <v>0</v>
      </c>
      <c r="O51" s="186">
        <f>'Upload Sheet Pull'!Q53</f>
        <v>0</v>
      </c>
      <c r="P51" s="186">
        <f>'Upload Sheet Pull'!R53</f>
        <v>0</v>
      </c>
      <c r="Q51" s="186">
        <f>'Upload Sheet Pull'!S53</f>
        <v>0</v>
      </c>
      <c r="R51" s="186">
        <f>'Upload Sheet Pull'!T53</f>
        <v>0</v>
      </c>
      <c r="S51" s="186">
        <f>'Upload Sheet Pull'!U53</f>
        <v>0</v>
      </c>
      <c r="T51" s="186">
        <f t="shared" si="1"/>
        <v>0</v>
      </c>
      <c r="U51" s="180"/>
      <c r="V51" s="180"/>
      <c r="W51" s="180"/>
      <c r="X51" s="180"/>
      <c r="Y51" s="180"/>
      <c r="Z51" s="180"/>
    </row>
    <row r="52" ht="12.75" customHeight="1">
      <c r="A52" s="180" t="str">
        <f>'Upload Sheet Pull'!A54</f>
        <v>Budget</v>
      </c>
      <c r="B52" s="180" t="str">
        <f>'Upload Sheet Pull'!B54</f>
        <v>7012-000000</v>
      </c>
      <c r="C52" s="180">
        <f>'Upload Sheet Pull'!C54</f>
        <v>200</v>
      </c>
      <c r="D52" s="180" t="str">
        <f>'Upload Sheet Pull'!D54</f>
        <v>006</v>
      </c>
      <c r="E52" s="180"/>
      <c r="F52" s="180" t="str">
        <f>IF('Upload Sheet Pull'!E54="","",'Upload Sheet Pull'!E54)</f>
        <v/>
      </c>
      <c r="G52" s="180"/>
      <c r="H52" s="186">
        <f>'Upload Sheet Pull'!J54</f>
        <v>0</v>
      </c>
      <c r="I52" s="186">
        <f>'Upload Sheet Pull'!K54</f>
        <v>0</v>
      </c>
      <c r="J52" s="186">
        <f>'Upload Sheet Pull'!L54</f>
        <v>0</v>
      </c>
      <c r="K52" s="186">
        <f>'Upload Sheet Pull'!M54</f>
        <v>0</v>
      </c>
      <c r="L52" s="186">
        <f>'Upload Sheet Pull'!N54</f>
        <v>0</v>
      </c>
      <c r="M52" s="186">
        <f>'Upload Sheet Pull'!O54</f>
        <v>0</v>
      </c>
      <c r="N52" s="186">
        <f>'Upload Sheet Pull'!P54</f>
        <v>0</v>
      </c>
      <c r="O52" s="186">
        <f>'Upload Sheet Pull'!Q54</f>
        <v>0</v>
      </c>
      <c r="P52" s="186">
        <f>'Upload Sheet Pull'!R54</f>
        <v>0</v>
      </c>
      <c r="Q52" s="186">
        <f>'Upload Sheet Pull'!S54</f>
        <v>0</v>
      </c>
      <c r="R52" s="186">
        <f>'Upload Sheet Pull'!T54</f>
        <v>0</v>
      </c>
      <c r="S52" s="186">
        <f>'Upload Sheet Pull'!U54</f>
        <v>0</v>
      </c>
      <c r="T52" s="186">
        <f t="shared" si="1"/>
        <v>0</v>
      </c>
      <c r="U52" s="180"/>
      <c r="V52" s="180"/>
      <c r="W52" s="180"/>
      <c r="X52" s="180"/>
      <c r="Y52" s="180"/>
      <c r="Z52" s="180"/>
    </row>
    <row r="53" ht="12.75" customHeight="1">
      <c r="A53" s="180" t="str">
        <f>'Upload Sheet Pull'!A55</f>
        <v>Budget</v>
      </c>
      <c r="B53" s="180" t="str">
        <f>'Upload Sheet Pull'!B55</f>
        <v>7014-000000</v>
      </c>
      <c r="C53" s="180">
        <f>'Upload Sheet Pull'!C55</f>
        <v>200</v>
      </c>
      <c r="D53" s="180" t="str">
        <f>'Upload Sheet Pull'!D55</f>
        <v>006</v>
      </c>
      <c r="E53" s="180"/>
      <c r="F53" s="180" t="str">
        <f>IF('Upload Sheet Pull'!E55="","",'Upload Sheet Pull'!E55)</f>
        <v/>
      </c>
      <c r="G53" s="180"/>
      <c r="H53" s="186">
        <f>'Upload Sheet Pull'!J55</f>
        <v>0</v>
      </c>
      <c r="I53" s="186">
        <f>'Upload Sheet Pull'!K55</f>
        <v>0</v>
      </c>
      <c r="J53" s="186">
        <f>'Upload Sheet Pull'!L55</f>
        <v>0</v>
      </c>
      <c r="K53" s="186">
        <f>'Upload Sheet Pull'!M55</f>
        <v>0</v>
      </c>
      <c r="L53" s="186">
        <f>'Upload Sheet Pull'!N55</f>
        <v>0</v>
      </c>
      <c r="M53" s="186">
        <f>'Upload Sheet Pull'!O55</f>
        <v>0</v>
      </c>
      <c r="N53" s="186">
        <f>'Upload Sheet Pull'!P55</f>
        <v>0</v>
      </c>
      <c r="O53" s="186">
        <f>'Upload Sheet Pull'!Q55</f>
        <v>0</v>
      </c>
      <c r="P53" s="186">
        <f>'Upload Sheet Pull'!R55</f>
        <v>0</v>
      </c>
      <c r="Q53" s="186">
        <f>'Upload Sheet Pull'!S55</f>
        <v>0</v>
      </c>
      <c r="R53" s="186">
        <f>'Upload Sheet Pull'!T55</f>
        <v>0</v>
      </c>
      <c r="S53" s="186">
        <f>'Upload Sheet Pull'!U55</f>
        <v>0</v>
      </c>
      <c r="T53" s="186">
        <f t="shared" si="1"/>
        <v>0</v>
      </c>
      <c r="U53" s="180"/>
      <c r="V53" s="180"/>
      <c r="W53" s="180"/>
      <c r="X53" s="180"/>
      <c r="Y53" s="180"/>
      <c r="Z53" s="180"/>
    </row>
    <row r="54" ht="12.75" customHeight="1">
      <c r="A54" s="180" t="str">
        <f>'Upload Sheet Pull'!A56</f>
        <v>Budget</v>
      </c>
      <c r="B54" s="180" t="str">
        <f>'Upload Sheet Pull'!B56</f>
        <v>7018-000000</v>
      </c>
      <c r="C54" s="180">
        <f>'Upload Sheet Pull'!C56</f>
        <v>200</v>
      </c>
      <c r="D54" s="180" t="str">
        <f>'Upload Sheet Pull'!D56</f>
        <v>006</v>
      </c>
      <c r="E54" s="180"/>
      <c r="F54" s="180" t="str">
        <f>IF('Upload Sheet Pull'!E56="","",'Upload Sheet Pull'!E56)</f>
        <v/>
      </c>
      <c r="G54" s="180"/>
      <c r="H54" s="186">
        <f>'Upload Sheet Pull'!J56</f>
        <v>0</v>
      </c>
      <c r="I54" s="186">
        <f>'Upload Sheet Pull'!K56</f>
        <v>0</v>
      </c>
      <c r="J54" s="186">
        <f>'Upload Sheet Pull'!L56</f>
        <v>0</v>
      </c>
      <c r="K54" s="186">
        <f>'Upload Sheet Pull'!M56</f>
        <v>0</v>
      </c>
      <c r="L54" s="186">
        <f>'Upload Sheet Pull'!N56</f>
        <v>0</v>
      </c>
      <c r="M54" s="186">
        <f>'Upload Sheet Pull'!O56</f>
        <v>0</v>
      </c>
      <c r="N54" s="186">
        <f>'Upload Sheet Pull'!P56</f>
        <v>0</v>
      </c>
      <c r="O54" s="186">
        <f>'Upload Sheet Pull'!Q56</f>
        <v>0</v>
      </c>
      <c r="P54" s="186">
        <f>'Upload Sheet Pull'!R56</f>
        <v>0</v>
      </c>
      <c r="Q54" s="186">
        <f>'Upload Sheet Pull'!S56</f>
        <v>0</v>
      </c>
      <c r="R54" s="186">
        <f>'Upload Sheet Pull'!T56</f>
        <v>0</v>
      </c>
      <c r="S54" s="186">
        <f>'Upload Sheet Pull'!U56</f>
        <v>0</v>
      </c>
      <c r="T54" s="186">
        <f t="shared" si="1"/>
        <v>0</v>
      </c>
      <c r="U54" s="180"/>
      <c r="V54" s="180"/>
      <c r="W54" s="180"/>
      <c r="X54" s="180"/>
      <c r="Y54" s="180"/>
      <c r="Z54" s="180"/>
    </row>
    <row r="55" ht="12.75" customHeight="1">
      <c r="A55" s="180" t="str">
        <f>'Upload Sheet Pull'!A57</f>
        <v>Budget</v>
      </c>
      <c r="B55" s="180" t="str">
        <f>'Upload Sheet Pull'!B57</f>
        <v>7022-000000</v>
      </c>
      <c r="C55" s="180">
        <f>'Upload Sheet Pull'!C57</f>
        <v>200</v>
      </c>
      <c r="D55" s="180" t="str">
        <f>'Upload Sheet Pull'!D57</f>
        <v>006</v>
      </c>
      <c r="E55" s="180"/>
      <c r="F55" s="180" t="str">
        <f>IF('Upload Sheet Pull'!E57="","",'Upload Sheet Pull'!E57)</f>
        <v/>
      </c>
      <c r="G55" s="180"/>
      <c r="H55" s="186">
        <f>'Upload Sheet Pull'!J57</f>
        <v>0</v>
      </c>
      <c r="I55" s="186">
        <f>'Upload Sheet Pull'!K57</f>
        <v>0</v>
      </c>
      <c r="J55" s="186">
        <f>'Upload Sheet Pull'!L57</f>
        <v>0</v>
      </c>
      <c r="K55" s="186">
        <f>'Upload Sheet Pull'!M57</f>
        <v>0</v>
      </c>
      <c r="L55" s="186">
        <f>'Upload Sheet Pull'!N57</f>
        <v>0</v>
      </c>
      <c r="M55" s="186">
        <f>'Upload Sheet Pull'!O57</f>
        <v>0</v>
      </c>
      <c r="N55" s="186">
        <f>'Upload Sheet Pull'!P57</f>
        <v>0</v>
      </c>
      <c r="O55" s="186">
        <f>'Upload Sheet Pull'!Q57</f>
        <v>0</v>
      </c>
      <c r="P55" s="186">
        <f>'Upload Sheet Pull'!R57</f>
        <v>0</v>
      </c>
      <c r="Q55" s="186">
        <f>'Upload Sheet Pull'!S57</f>
        <v>0</v>
      </c>
      <c r="R55" s="186">
        <f>'Upload Sheet Pull'!T57</f>
        <v>0</v>
      </c>
      <c r="S55" s="186">
        <f>'Upload Sheet Pull'!U57</f>
        <v>0</v>
      </c>
      <c r="T55" s="186">
        <f t="shared" si="1"/>
        <v>0</v>
      </c>
      <c r="U55" s="180"/>
      <c r="V55" s="180"/>
      <c r="W55" s="180"/>
      <c r="X55" s="180"/>
      <c r="Y55" s="180"/>
      <c r="Z55" s="180"/>
    </row>
    <row r="56" ht="12.75" customHeight="1">
      <c r="A56" s="180" t="str">
        <f>'Upload Sheet Pull'!A58</f>
        <v>Budget</v>
      </c>
      <c r="B56" s="180" t="str">
        <f>'Upload Sheet Pull'!B58</f>
        <v>7042-000000</v>
      </c>
      <c r="C56" s="180">
        <f>'Upload Sheet Pull'!C58</f>
        <v>200</v>
      </c>
      <c r="D56" s="180" t="str">
        <f>'Upload Sheet Pull'!D58</f>
        <v>006</v>
      </c>
      <c r="E56" s="180"/>
      <c r="F56" s="180" t="str">
        <f>IF('Upload Sheet Pull'!E58="","",'Upload Sheet Pull'!E58)</f>
        <v/>
      </c>
      <c r="G56" s="180"/>
      <c r="H56" s="186">
        <f>'Upload Sheet Pull'!J58</f>
        <v>0</v>
      </c>
      <c r="I56" s="186">
        <f>'Upload Sheet Pull'!K58</f>
        <v>0</v>
      </c>
      <c r="J56" s="186">
        <f>'Upload Sheet Pull'!L58</f>
        <v>0</v>
      </c>
      <c r="K56" s="186">
        <f>'Upload Sheet Pull'!M58</f>
        <v>0</v>
      </c>
      <c r="L56" s="186">
        <f>'Upload Sheet Pull'!N58</f>
        <v>0</v>
      </c>
      <c r="M56" s="186">
        <f>'Upload Sheet Pull'!O58</f>
        <v>0</v>
      </c>
      <c r="N56" s="186">
        <f>'Upload Sheet Pull'!P58</f>
        <v>0</v>
      </c>
      <c r="O56" s="186">
        <f>'Upload Sheet Pull'!Q58</f>
        <v>0</v>
      </c>
      <c r="P56" s="186">
        <f>'Upload Sheet Pull'!R58</f>
        <v>0</v>
      </c>
      <c r="Q56" s="186">
        <f>'Upload Sheet Pull'!S58</f>
        <v>0</v>
      </c>
      <c r="R56" s="186">
        <f>'Upload Sheet Pull'!T58</f>
        <v>0</v>
      </c>
      <c r="S56" s="186">
        <f>'Upload Sheet Pull'!U58</f>
        <v>0</v>
      </c>
      <c r="T56" s="186">
        <f t="shared" si="1"/>
        <v>0</v>
      </c>
      <c r="U56" s="180"/>
      <c r="V56" s="180"/>
      <c r="W56" s="180"/>
      <c r="X56" s="180"/>
      <c r="Y56" s="180"/>
      <c r="Z56" s="180"/>
    </row>
    <row r="57" ht="12.75" customHeight="1">
      <c r="A57" s="180" t="str">
        <f>'Upload Sheet Pull'!A59</f>
        <v>Budget</v>
      </c>
      <c r="B57" s="180" t="str">
        <f>'Upload Sheet Pull'!B59</f>
        <v>7070-000000</v>
      </c>
      <c r="C57" s="180">
        <f>'Upload Sheet Pull'!C59</f>
        <v>200</v>
      </c>
      <c r="D57" s="180" t="str">
        <f>'Upload Sheet Pull'!D59</f>
        <v>006</v>
      </c>
      <c r="E57" s="180"/>
      <c r="F57" s="180" t="str">
        <f>IF('Upload Sheet Pull'!E59="","",'Upload Sheet Pull'!E59)</f>
        <v/>
      </c>
      <c r="G57" s="180"/>
      <c r="H57" s="186">
        <f>'Upload Sheet Pull'!J59</f>
        <v>0</v>
      </c>
      <c r="I57" s="186">
        <f>'Upload Sheet Pull'!K59</f>
        <v>0</v>
      </c>
      <c r="J57" s="186">
        <f>'Upload Sheet Pull'!L59</f>
        <v>0</v>
      </c>
      <c r="K57" s="186">
        <f>'Upload Sheet Pull'!M59</f>
        <v>0</v>
      </c>
      <c r="L57" s="186">
        <f>'Upload Sheet Pull'!N59</f>
        <v>0</v>
      </c>
      <c r="M57" s="186">
        <f>'Upload Sheet Pull'!O59</f>
        <v>0</v>
      </c>
      <c r="N57" s="186">
        <f>'Upload Sheet Pull'!P59</f>
        <v>0</v>
      </c>
      <c r="O57" s="186">
        <f>'Upload Sheet Pull'!Q59</f>
        <v>0</v>
      </c>
      <c r="P57" s="186">
        <f>'Upload Sheet Pull'!R59</f>
        <v>0</v>
      </c>
      <c r="Q57" s="186">
        <f>'Upload Sheet Pull'!S59</f>
        <v>0</v>
      </c>
      <c r="R57" s="186">
        <f>'Upload Sheet Pull'!T59</f>
        <v>0</v>
      </c>
      <c r="S57" s="186">
        <f>'Upload Sheet Pull'!U59</f>
        <v>0</v>
      </c>
      <c r="T57" s="186">
        <f t="shared" si="1"/>
        <v>0</v>
      </c>
      <c r="U57" s="180"/>
      <c r="V57" s="180"/>
      <c r="W57" s="180"/>
      <c r="X57" s="180"/>
      <c r="Y57" s="180"/>
      <c r="Z57" s="180"/>
    </row>
    <row r="58" ht="12.75" customHeight="1">
      <c r="A58" s="180" t="str">
        <f>'Upload Sheet Pull'!A60</f>
        <v>Budget</v>
      </c>
      <c r="B58" s="180" t="str">
        <f>'Upload Sheet Pull'!B60</f>
        <v>7086-000000</v>
      </c>
      <c r="C58" s="180">
        <f>'Upload Sheet Pull'!C60</f>
        <v>200</v>
      </c>
      <c r="D58" s="180" t="str">
        <f>'Upload Sheet Pull'!D60</f>
        <v>006</v>
      </c>
      <c r="E58" s="180"/>
      <c r="F58" s="180" t="str">
        <f>IF('Upload Sheet Pull'!E60="","",'Upload Sheet Pull'!E60)</f>
        <v/>
      </c>
      <c r="G58" s="180"/>
      <c r="H58" s="186">
        <f>'Upload Sheet Pull'!J60</f>
        <v>0</v>
      </c>
      <c r="I58" s="186">
        <f>'Upload Sheet Pull'!K60</f>
        <v>0</v>
      </c>
      <c r="J58" s="186">
        <f>'Upload Sheet Pull'!L60</f>
        <v>0</v>
      </c>
      <c r="K58" s="186">
        <f>'Upload Sheet Pull'!M60</f>
        <v>0</v>
      </c>
      <c r="L58" s="186">
        <f>'Upload Sheet Pull'!N60</f>
        <v>0</v>
      </c>
      <c r="M58" s="186">
        <f>'Upload Sheet Pull'!O60</f>
        <v>0</v>
      </c>
      <c r="N58" s="186">
        <f>'Upload Sheet Pull'!P60</f>
        <v>0</v>
      </c>
      <c r="O58" s="186">
        <f>'Upload Sheet Pull'!Q60</f>
        <v>0</v>
      </c>
      <c r="P58" s="186">
        <f>'Upload Sheet Pull'!R60</f>
        <v>0</v>
      </c>
      <c r="Q58" s="186">
        <f>'Upload Sheet Pull'!S60</f>
        <v>0</v>
      </c>
      <c r="R58" s="186">
        <f>'Upload Sheet Pull'!T60</f>
        <v>0</v>
      </c>
      <c r="S58" s="186">
        <f>'Upload Sheet Pull'!U60</f>
        <v>0</v>
      </c>
      <c r="T58" s="186">
        <f t="shared" si="1"/>
        <v>0</v>
      </c>
      <c r="U58" s="180"/>
      <c r="V58" s="180"/>
      <c r="W58" s="180"/>
      <c r="X58" s="180"/>
      <c r="Y58" s="180"/>
      <c r="Z58" s="180"/>
    </row>
    <row r="59" ht="12.75" customHeight="1">
      <c r="A59" s="180" t="str">
        <f>'Upload Sheet Pull'!A61</f>
        <v>Budget</v>
      </c>
      <c r="B59" s="180" t="str">
        <f>'Upload Sheet Pull'!B61</f>
        <v>7090-000000</v>
      </c>
      <c r="C59" s="180">
        <f>'Upload Sheet Pull'!C61</f>
        <v>200</v>
      </c>
      <c r="D59" s="180" t="str">
        <f>'Upload Sheet Pull'!D61</f>
        <v>006</v>
      </c>
      <c r="E59" s="180"/>
      <c r="F59" s="180" t="str">
        <f>IF('Upload Sheet Pull'!E61="","",'Upload Sheet Pull'!E61)</f>
        <v/>
      </c>
      <c r="G59" s="180"/>
      <c r="H59" s="186">
        <f>'Upload Sheet Pull'!J61</f>
        <v>0</v>
      </c>
      <c r="I59" s="186">
        <f>'Upload Sheet Pull'!K61</f>
        <v>0</v>
      </c>
      <c r="J59" s="186">
        <f>'Upload Sheet Pull'!L61</f>
        <v>0</v>
      </c>
      <c r="K59" s="186">
        <f>'Upload Sheet Pull'!M61</f>
        <v>0</v>
      </c>
      <c r="L59" s="186">
        <f>'Upload Sheet Pull'!N61</f>
        <v>0</v>
      </c>
      <c r="M59" s="186">
        <f>'Upload Sheet Pull'!O61</f>
        <v>0</v>
      </c>
      <c r="N59" s="186">
        <f>'Upload Sheet Pull'!P61</f>
        <v>0</v>
      </c>
      <c r="O59" s="186">
        <f>'Upload Sheet Pull'!Q61</f>
        <v>0</v>
      </c>
      <c r="P59" s="186">
        <f>'Upload Sheet Pull'!R61</f>
        <v>0</v>
      </c>
      <c r="Q59" s="186">
        <f>'Upload Sheet Pull'!S61</f>
        <v>0</v>
      </c>
      <c r="R59" s="186">
        <f>'Upload Sheet Pull'!T61</f>
        <v>0</v>
      </c>
      <c r="S59" s="186">
        <f>'Upload Sheet Pull'!U61</f>
        <v>0</v>
      </c>
      <c r="T59" s="186">
        <f t="shared" si="1"/>
        <v>0</v>
      </c>
      <c r="U59" s="180"/>
      <c r="V59" s="180"/>
      <c r="W59" s="180"/>
      <c r="X59" s="180"/>
      <c r="Y59" s="180"/>
      <c r="Z59" s="180"/>
    </row>
    <row r="60" ht="12.75" customHeight="1">
      <c r="A60" s="180" t="str">
        <f>'Upload Sheet Pull'!A62</f>
        <v>Budget</v>
      </c>
      <c r="B60" s="180" t="str">
        <f>'Upload Sheet Pull'!B62</f>
        <v/>
      </c>
      <c r="C60" s="180">
        <f>'Upload Sheet Pull'!C62</f>
        <v>200</v>
      </c>
      <c r="D60" s="180" t="str">
        <f>'Upload Sheet Pull'!D62</f>
        <v>006</v>
      </c>
      <c r="E60" s="180"/>
      <c r="F60" s="180" t="str">
        <f>IF('Upload Sheet Pull'!E62="","",'Upload Sheet Pull'!E62)</f>
        <v/>
      </c>
      <c r="G60" s="180"/>
      <c r="H60" s="186">
        <f>'Upload Sheet Pull'!J62</f>
        <v>0</v>
      </c>
      <c r="I60" s="186">
        <f>'Upload Sheet Pull'!K62</f>
        <v>0</v>
      </c>
      <c r="J60" s="186">
        <f>'Upload Sheet Pull'!L62</f>
        <v>0</v>
      </c>
      <c r="K60" s="186">
        <f>'Upload Sheet Pull'!M62</f>
        <v>0</v>
      </c>
      <c r="L60" s="186">
        <f>'Upload Sheet Pull'!N62</f>
        <v>0</v>
      </c>
      <c r="M60" s="186">
        <f>'Upload Sheet Pull'!O62</f>
        <v>0</v>
      </c>
      <c r="N60" s="186">
        <f>'Upload Sheet Pull'!P62</f>
        <v>0</v>
      </c>
      <c r="O60" s="186">
        <f>'Upload Sheet Pull'!Q62</f>
        <v>0</v>
      </c>
      <c r="P60" s="186">
        <f>'Upload Sheet Pull'!R62</f>
        <v>0</v>
      </c>
      <c r="Q60" s="186">
        <f>'Upload Sheet Pull'!S62</f>
        <v>0</v>
      </c>
      <c r="R60" s="186">
        <f>'Upload Sheet Pull'!T62</f>
        <v>0</v>
      </c>
      <c r="S60" s="186">
        <f>'Upload Sheet Pull'!U62</f>
        <v>0</v>
      </c>
      <c r="T60" s="186">
        <f t="shared" si="1"/>
        <v>0</v>
      </c>
      <c r="U60" s="180"/>
      <c r="V60" s="180"/>
      <c r="W60" s="180"/>
      <c r="X60" s="180"/>
      <c r="Y60" s="180"/>
      <c r="Z60" s="180"/>
    </row>
    <row r="61" ht="12.75" customHeight="1">
      <c r="A61" s="180" t="str">
        <f>'Upload Sheet Pull'!A63</f>
        <v>Budget</v>
      </c>
      <c r="B61" s="180" t="str">
        <f>'Upload Sheet Pull'!B63</f>
        <v/>
      </c>
      <c r="C61" s="180">
        <f>'Upload Sheet Pull'!C63</f>
        <v>200</v>
      </c>
      <c r="D61" s="180" t="str">
        <f>'Upload Sheet Pull'!D63</f>
        <v>006</v>
      </c>
      <c r="E61" s="180"/>
      <c r="F61" s="180" t="str">
        <f>IF('Upload Sheet Pull'!E63="","",'Upload Sheet Pull'!E63)</f>
        <v/>
      </c>
      <c r="G61" s="180"/>
      <c r="H61" s="186">
        <f>'Upload Sheet Pull'!J63</f>
        <v>0</v>
      </c>
      <c r="I61" s="186">
        <f>'Upload Sheet Pull'!K63</f>
        <v>0</v>
      </c>
      <c r="J61" s="186">
        <f>'Upload Sheet Pull'!L63</f>
        <v>0</v>
      </c>
      <c r="K61" s="186">
        <f>'Upload Sheet Pull'!M63</f>
        <v>0</v>
      </c>
      <c r="L61" s="186">
        <f>'Upload Sheet Pull'!N63</f>
        <v>0</v>
      </c>
      <c r="M61" s="186">
        <f>'Upload Sheet Pull'!O63</f>
        <v>0</v>
      </c>
      <c r="N61" s="186">
        <f>'Upload Sheet Pull'!P63</f>
        <v>0</v>
      </c>
      <c r="O61" s="186">
        <f>'Upload Sheet Pull'!Q63</f>
        <v>0</v>
      </c>
      <c r="P61" s="186">
        <f>'Upload Sheet Pull'!R63</f>
        <v>0</v>
      </c>
      <c r="Q61" s="186">
        <f>'Upload Sheet Pull'!S63</f>
        <v>0</v>
      </c>
      <c r="R61" s="186">
        <f>'Upload Sheet Pull'!T63</f>
        <v>0</v>
      </c>
      <c r="S61" s="186">
        <f>'Upload Sheet Pull'!U63</f>
        <v>0</v>
      </c>
      <c r="T61" s="186">
        <f t="shared" si="1"/>
        <v>0</v>
      </c>
      <c r="U61" s="180"/>
      <c r="V61" s="180"/>
      <c r="W61" s="180"/>
      <c r="X61" s="180"/>
      <c r="Y61" s="180"/>
      <c r="Z61" s="180"/>
    </row>
    <row r="62" ht="12.75" customHeight="1">
      <c r="A62" s="180" t="str">
        <f>'Upload Sheet Pull'!A64</f>
        <v>Budget</v>
      </c>
      <c r="B62" s="180" t="str">
        <f>'Upload Sheet Pull'!B64</f>
        <v/>
      </c>
      <c r="C62" s="180">
        <f>'Upload Sheet Pull'!C64</f>
        <v>200</v>
      </c>
      <c r="D62" s="180" t="str">
        <f>'Upload Sheet Pull'!D64</f>
        <v>006</v>
      </c>
      <c r="E62" s="180"/>
      <c r="F62" s="180" t="str">
        <f>IF('Upload Sheet Pull'!E64="","",'Upload Sheet Pull'!E64)</f>
        <v/>
      </c>
      <c r="G62" s="180"/>
      <c r="H62" s="186">
        <f>'Upload Sheet Pull'!J64</f>
        <v>0</v>
      </c>
      <c r="I62" s="186">
        <f>'Upload Sheet Pull'!K64</f>
        <v>0</v>
      </c>
      <c r="J62" s="186">
        <f>'Upload Sheet Pull'!L64</f>
        <v>0</v>
      </c>
      <c r="K62" s="186">
        <f>'Upload Sheet Pull'!M64</f>
        <v>0</v>
      </c>
      <c r="L62" s="186">
        <f>'Upload Sheet Pull'!N64</f>
        <v>0</v>
      </c>
      <c r="M62" s="186">
        <f>'Upload Sheet Pull'!O64</f>
        <v>0</v>
      </c>
      <c r="N62" s="186">
        <f>'Upload Sheet Pull'!P64</f>
        <v>0</v>
      </c>
      <c r="O62" s="186">
        <f>'Upload Sheet Pull'!Q64</f>
        <v>0</v>
      </c>
      <c r="P62" s="186">
        <f>'Upload Sheet Pull'!R64</f>
        <v>0</v>
      </c>
      <c r="Q62" s="186">
        <f>'Upload Sheet Pull'!S64</f>
        <v>0</v>
      </c>
      <c r="R62" s="186">
        <f>'Upload Sheet Pull'!T64</f>
        <v>0</v>
      </c>
      <c r="S62" s="186">
        <f>'Upload Sheet Pull'!U64</f>
        <v>0</v>
      </c>
      <c r="T62" s="186">
        <f t="shared" si="1"/>
        <v>0</v>
      </c>
      <c r="U62" s="180"/>
      <c r="V62" s="180"/>
      <c r="W62" s="180"/>
      <c r="X62" s="180"/>
      <c r="Y62" s="180"/>
      <c r="Z62" s="180"/>
    </row>
    <row r="63" ht="12.75" customHeight="1">
      <c r="A63" s="180" t="str">
        <f>'Upload Sheet Pull'!A65</f>
        <v>Budget</v>
      </c>
      <c r="B63" s="180" t="str">
        <f>'Upload Sheet Pull'!B65</f>
        <v>6045-000000</v>
      </c>
      <c r="C63" s="180">
        <f>'Upload Sheet Pull'!C65</f>
        <v>400</v>
      </c>
      <c r="D63" s="180" t="str">
        <f>'Upload Sheet Pull'!D65</f>
        <v>006</v>
      </c>
      <c r="E63" s="180"/>
      <c r="F63" s="180" t="str">
        <f>IF('Upload Sheet Pull'!E65="","",'Upload Sheet Pull'!E65)</f>
        <v/>
      </c>
      <c r="G63" s="180"/>
      <c r="H63" s="186">
        <f>'Upload Sheet Pull'!J65</f>
        <v>0</v>
      </c>
      <c r="I63" s="186">
        <f>'Upload Sheet Pull'!K65</f>
        <v>0</v>
      </c>
      <c r="J63" s="186">
        <f>'Upload Sheet Pull'!L65</f>
        <v>0</v>
      </c>
      <c r="K63" s="186">
        <f>'Upload Sheet Pull'!M65</f>
        <v>0</v>
      </c>
      <c r="L63" s="186">
        <f>'Upload Sheet Pull'!N65</f>
        <v>0</v>
      </c>
      <c r="M63" s="186">
        <f>'Upload Sheet Pull'!O65</f>
        <v>0</v>
      </c>
      <c r="N63" s="186">
        <f>'Upload Sheet Pull'!P65</f>
        <v>0</v>
      </c>
      <c r="O63" s="186">
        <f>'Upload Sheet Pull'!Q65</f>
        <v>0</v>
      </c>
      <c r="P63" s="186">
        <f>'Upload Sheet Pull'!R65</f>
        <v>0</v>
      </c>
      <c r="Q63" s="186">
        <f>'Upload Sheet Pull'!S65</f>
        <v>0</v>
      </c>
      <c r="R63" s="186">
        <f>'Upload Sheet Pull'!T65</f>
        <v>0</v>
      </c>
      <c r="S63" s="186">
        <f>'Upload Sheet Pull'!U65</f>
        <v>0</v>
      </c>
      <c r="T63" s="186">
        <f t="shared" si="1"/>
        <v>0</v>
      </c>
      <c r="U63" s="180"/>
      <c r="V63" s="180"/>
      <c r="W63" s="180"/>
      <c r="X63" s="180"/>
      <c r="Y63" s="180"/>
      <c r="Z63" s="180"/>
    </row>
    <row r="64" ht="12.75" customHeight="1">
      <c r="A64" s="180" t="str">
        <f>'Upload Sheet Pull'!A66</f>
        <v>Budget</v>
      </c>
      <c r="B64" s="180" t="str">
        <f>'Upload Sheet Pull'!B66</f>
        <v>7002-000000</v>
      </c>
      <c r="C64" s="180">
        <f>'Upload Sheet Pull'!C66</f>
        <v>400</v>
      </c>
      <c r="D64" s="180" t="str">
        <f>'Upload Sheet Pull'!D66</f>
        <v>006</v>
      </c>
      <c r="E64" s="180"/>
      <c r="F64" s="180" t="str">
        <f>IF('Upload Sheet Pull'!E66="","",'Upload Sheet Pull'!E66)</f>
        <v/>
      </c>
      <c r="G64" s="180"/>
      <c r="H64" s="186">
        <f>'Upload Sheet Pull'!J66</f>
        <v>0</v>
      </c>
      <c r="I64" s="186">
        <f>'Upload Sheet Pull'!K66</f>
        <v>0</v>
      </c>
      <c r="J64" s="186">
        <f>'Upload Sheet Pull'!L66</f>
        <v>0</v>
      </c>
      <c r="K64" s="186">
        <f>'Upload Sheet Pull'!M66</f>
        <v>0</v>
      </c>
      <c r="L64" s="186">
        <f>'Upload Sheet Pull'!N66</f>
        <v>0</v>
      </c>
      <c r="M64" s="186">
        <f>'Upload Sheet Pull'!O66</f>
        <v>0</v>
      </c>
      <c r="N64" s="186">
        <f>'Upload Sheet Pull'!P66</f>
        <v>0</v>
      </c>
      <c r="O64" s="186">
        <f>'Upload Sheet Pull'!Q66</f>
        <v>0</v>
      </c>
      <c r="P64" s="186">
        <f>'Upload Sheet Pull'!R66</f>
        <v>0</v>
      </c>
      <c r="Q64" s="186">
        <f>'Upload Sheet Pull'!S66</f>
        <v>0</v>
      </c>
      <c r="R64" s="186">
        <f>'Upload Sheet Pull'!T66</f>
        <v>0</v>
      </c>
      <c r="S64" s="186">
        <f>'Upload Sheet Pull'!U66</f>
        <v>0</v>
      </c>
      <c r="T64" s="186">
        <f t="shared" si="1"/>
        <v>0</v>
      </c>
      <c r="U64" s="180"/>
      <c r="V64" s="180"/>
      <c r="W64" s="180"/>
      <c r="X64" s="180"/>
      <c r="Y64" s="180"/>
      <c r="Z64" s="180"/>
    </row>
    <row r="65" ht="12.75" customHeight="1">
      <c r="A65" s="180" t="str">
        <f>'Upload Sheet Pull'!A67</f>
        <v>Budget</v>
      </c>
      <c r="B65" s="180" t="str">
        <f>'Upload Sheet Pull'!B67</f>
        <v>7006-000000</v>
      </c>
      <c r="C65" s="180">
        <f>'Upload Sheet Pull'!C67</f>
        <v>500</v>
      </c>
      <c r="D65" s="180" t="str">
        <f>'Upload Sheet Pull'!D67</f>
        <v>006</v>
      </c>
      <c r="E65" s="180"/>
      <c r="F65" s="180" t="str">
        <f>IF('Upload Sheet Pull'!E67="","",'Upload Sheet Pull'!E67)</f>
        <v/>
      </c>
      <c r="G65" s="180"/>
      <c r="H65" s="186">
        <f>'Upload Sheet Pull'!J67</f>
        <v>0</v>
      </c>
      <c r="I65" s="186">
        <f>'Upload Sheet Pull'!K67</f>
        <v>0</v>
      </c>
      <c r="J65" s="186">
        <f>'Upload Sheet Pull'!L67</f>
        <v>0</v>
      </c>
      <c r="K65" s="186">
        <f>'Upload Sheet Pull'!M67</f>
        <v>0</v>
      </c>
      <c r="L65" s="186">
        <f>'Upload Sheet Pull'!N67</f>
        <v>0</v>
      </c>
      <c r="M65" s="186">
        <f>'Upload Sheet Pull'!O67</f>
        <v>0</v>
      </c>
      <c r="N65" s="186">
        <f>'Upload Sheet Pull'!P67</f>
        <v>0</v>
      </c>
      <c r="O65" s="186">
        <f>'Upload Sheet Pull'!Q67</f>
        <v>0</v>
      </c>
      <c r="P65" s="186">
        <f>'Upload Sheet Pull'!R67</f>
        <v>0</v>
      </c>
      <c r="Q65" s="186">
        <f>'Upload Sheet Pull'!S67</f>
        <v>0</v>
      </c>
      <c r="R65" s="186">
        <f>'Upload Sheet Pull'!T67</f>
        <v>0</v>
      </c>
      <c r="S65" s="186">
        <f>'Upload Sheet Pull'!U67</f>
        <v>0</v>
      </c>
      <c r="T65" s="186">
        <f t="shared" si="1"/>
        <v>0</v>
      </c>
      <c r="U65" s="180"/>
      <c r="V65" s="180"/>
      <c r="W65" s="180"/>
      <c r="X65" s="180"/>
      <c r="Y65" s="180"/>
      <c r="Z65" s="180"/>
    </row>
    <row r="66" ht="12.75" customHeight="1">
      <c r="A66" s="180" t="str">
        <f>'Upload Sheet Pull'!A68</f>
        <v>Budget</v>
      </c>
      <c r="B66" s="180" t="str">
        <f>'Upload Sheet Pull'!B68</f>
        <v>7008-000000</v>
      </c>
      <c r="C66" s="180">
        <f>'Upload Sheet Pull'!C68</f>
        <v>500</v>
      </c>
      <c r="D66" s="180" t="str">
        <f>'Upload Sheet Pull'!D68</f>
        <v>006</v>
      </c>
      <c r="E66" s="180"/>
      <c r="F66" s="180" t="str">
        <f>IF('Upload Sheet Pull'!E68="","",'Upload Sheet Pull'!E68)</f>
        <v/>
      </c>
      <c r="G66" s="180"/>
      <c r="H66" s="186">
        <f>'Upload Sheet Pull'!J68</f>
        <v>0</v>
      </c>
      <c r="I66" s="186">
        <f>'Upload Sheet Pull'!K68</f>
        <v>0</v>
      </c>
      <c r="J66" s="186">
        <f>'Upload Sheet Pull'!L68</f>
        <v>50</v>
      </c>
      <c r="K66" s="186">
        <f>'Upload Sheet Pull'!M68</f>
        <v>50</v>
      </c>
      <c r="L66" s="186">
        <f>'Upload Sheet Pull'!N68</f>
        <v>50</v>
      </c>
      <c r="M66" s="186">
        <f>'Upload Sheet Pull'!O68</f>
        <v>50</v>
      </c>
      <c r="N66" s="186">
        <f>'Upload Sheet Pull'!P68</f>
        <v>75</v>
      </c>
      <c r="O66" s="186">
        <f>'Upload Sheet Pull'!Q68</f>
        <v>75</v>
      </c>
      <c r="P66" s="186">
        <f>'Upload Sheet Pull'!R68</f>
        <v>50</v>
      </c>
      <c r="Q66" s="186">
        <f>'Upload Sheet Pull'!S68</f>
        <v>50</v>
      </c>
      <c r="R66" s="186">
        <f>'Upload Sheet Pull'!T68</f>
        <v>50</v>
      </c>
      <c r="S66" s="186">
        <f>'Upload Sheet Pull'!U68</f>
        <v>50</v>
      </c>
      <c r="T66" s="186">
        <f t="shared" si="1"/>
        <v>550</v>
      </c>
      <c r="U66" s="180"/>
      <c r="V66" s="180"/>
      <c r="W66" s="180"/>
      <c r="X66" s="180"/>
      <c r="Y66" s="180"/>
      <c r="Z66" s="180"/>
    </row>
    <row r="67" ht="12.75" customHeight="1">
      <c r="A67" s="180" t="str">
        <f>'Upload Sheet Pull'!A69</f>
        <v>Budget</v>
      </c>
      <c r="B67" s="180" t="str">
        <f>'Upload Sheet Pull'!B69</f>
        <v>7010-000000</v>
      </c>
      <c r="C67" s="180">
        <f>'Upload Sheet Pull'!C69</f>
        <v>500</v>
      </c>
      <c r="D67" s="180" t="str">
        <f>'Upload Sheet Pull'!D69</f>
        <v>006</v>
      </c>
      <c r="E67" s="180"/>
      <c r="F67" s="180" t="str">
        <f>IF('Upload Sheet Pull'!E69="","",'Upload Sheet Pull'!E69)</f>
        <v/>
      </c>
      <c r="G67" s="180"/>
      <c r="H67" s="186">
        <f>'Upload Sheet Pull'!J69</f>
        <v>0</v>
      </c>
      <c r="I67" s="186">
        <f>'Upload Sheet Pull'!K69</f>
        <v>0</v>
      </c>
      <c r="J67" s="186">
        <f>'Upload Sheet Pull'!L69</f>
        <v>0</v>
      </c>
      <c r="K67" s="186">
        <f>'Upload Sheet Pull'!M69</f>
        <v>0</v>
      </c>
      <c r="L67" s="186">
        <f>'Upload Sheet Pull'!N69</f>
        <v>0</v>
      </c>
      <c r="M67" s="186">
        <f>'Upload Sheet Pull'!O69</f>
        <v>0</v>
      </c>
      <c r="N67" s="186">
        <f>'Upload Sheet Pull'!P69</f>
        <v>0</v>
      </c>
      <c r="O67" s="186">
        <f>'Upload Sheet Pull'!Q69</f>
        <v>0</v>
      </c>
      <c r="P67" s="186">
        <f>'Upload Sheet Pull'!R69</f>
        <v>0</v>
      </c>
      <c r="Q67" s="186">
        <f>'Upload Sheet Pull'!S69</f>
        <v>0</v>
      </c>
      <c r="R67" s="186">
        <f>'Upload Sheet Pull'!T69</f>
        <v>0</v>
      </c>
      <c r="S67" s="186">
        <f>'Upload Sheet Pull'!U69</f>
        <v>0</v>
      </c>
      <c r="T67" s="186">
        <f t="shared" si="1"/>
        <v>0</v>
      </c>
      <c r="U67" s="180"/>
      <c r="V67" s="180"/>
      <c r="W67" s="180"/>
      <c r="X67" s="180"/>
      <c r="Y67" s="180"/>
      <c r="Z67" s="180"/>
    </row>
    <row r="68" ht="12.75" customHeight="1">
      <c r="A68" s="180" t="str">
        <f>'Upload Sheet Pull'!A70</f>
        <v>Budget</v>
      </c>
      <c r="B68" s="180" t="str">
        <f>'Upload Sheet Pull'!B70</f>
        <v>7012-000000</v>
      </c>
      <c r="C68" s="180">
        <f>'Upload Sheet Pull'!C70</f>
        <v>500</v>
      </c>
      <c r="D68" s="180" t="str">
        <f>'Upload Sheet Pull'!D70</f>
        <v>006</v>
      </c>
      <c r="E68" s="180"/>
      <c r="F68" s="180" t="str">
        <f>IF('Upload Sheet Pull'!E70="","",'Upload Sheet Pull'!E70)</f>
        <v/>
      </c>
      <c r="G68" s="180"/>
      <c r="H68" s="186">
        <f>'Upload Sheet Pull'!J70</f>
        <v>0</v>
      </c>
      <c r="I68" s="186">
        <f>'Upload Sheet Pull'!K70</f>
        <v>0</v>
      </c>
      <c r="J68" s="186">
        <f>'Upload Sheet Pull'!L70</f>
        <v>0</v>
      </c>
      <c r="K68" s="186">
        <f>'Upload Sheet Pull'!M70</f>
        <v>0</v>
      </c>
      <c r="L68" s="186">
        <f>'Upload Sheet Pull'!N70</f>
        <v>0</v>
      </c>
      <c r="M68" s="186">
        <f>'Upload Sheet Pull'!O70</f>
        <v>0</v>
      </c>
      <c r="N68" s="186">
        <f>'Upload Sheet Pull'!P70</f>
        <v>0</v>
      </c>
      <c r="O68" s="186">
        <f>'Upload Sheet Pull'!Q70</f>
        <v>0</v>
      </c>
      <c r="P68" s="186">
        <f>'Upload Sheet Pull'!R70</f>
        <v>0</v>
      </c>
      <c r="Q68" s="186">
        <f>'Upload Sheet Pull'!S70</f>
        <v>0</v>
      </c>
      <c r="R68" s="186">
        <f>'Upload Sheet Pull'!T70</f>
        <v>0</v>
      </c>
      <c r="S68" s="186">
        <f>'Upload Sheet Pull'!U70</f>
        <v>0</v>
      </c>
      <c r="T68" s="186">
        <f t="shared" si="1"/>
        <v>0</v>
      </c>
      <c r="U68" s="180"/>
      <c r="V68" s="180"/>
      <c r="W68" s="180"/>
      <c r="X68" s="180"/>
      <c r="Y68" s="180"/>
      <c r="Z68" s="180"/>
    </row>
    <row r="69" ht="12.75" customHeight="1">
      <c r="A69" s="180" t="str">
        <f>'Upload Sheet Pull'!A71</f>
        <v>Budget</v>
      </c>
      <c r="B69" s="180" t="str">
        <f>'Upload Sheet Pull'!B71</f>
        <v>7036-000000</v>
      </c>
      <c r="C69" s="180">
        <f>'Upload Sheet Pull'!C71</f>
        <v>500</v>
      </c>
      <c r="D69" s="180" t="str">
        <f>'Upload Sheet Pull'!D71</f>
        <v>006</v>
      </c>
      <c r="E69" s="180"/>
      <c r="F69" s="180" t="str">
        <f>IF('Upload Sheet Pull'!E71="","",'Upload Sheet Pull'!E71)</f>
        <v/>
      </c>
      <c r="G69" s="180"/>
      <c r="H69" s="186">
        <f>'Upload Sheet Pull'!J71</f>
        <v>0</v>
      </c>
      <c r="I69" s="186">
        <f>'Upload Sheet Pull'!K71</f>
        <v>0</v>
      </c>
      <c r="J69" s="186">
        <f>'Upload Sheet Pull'!L71</f>
        <v>200</v>
      </c>
      <c r="K69" s="186">
        <f>'Upload Sheet Pull'!M71</f>
        <v>200</v>
      </c>
      <c r="L69" s="186">
        <f>'Upload Sheet Pull'!N71</f>
        <v>200</v>
      </c>
      <c r="M69" s="186">
        <f>'Upload Sheet Pull'!O71</f>
        <v>200</v>
      </c>
      <c r="N69" s="186">
        <f>'Upload Sheet Pull'!P71</f>
        <v>400</v>
      </c>
      <c r="O69" s="186">
        <f>'Upload Sheet Pull'!Q71</f>
        <v>200</v>
      </c>
      <c r="P69" s="186">
        <f>'Upload Sheet Pull'!R71</f>
        <v>200</v>
      </c>
      <c r="Q69" s="186">
        <f>'Upload Sheet Pull'!S71</f>
        <v>200</v>
      </c>
      <c r="R69" s="186">
        <f>'Upload Sheet Pull'!T71</f>
        <v>200</v>
      </c>
      <c r="S69" s="186">
        <f>'Upload Sheet Pull'!U71</f>
        <v>200</v>
      </c>
      <c r="T69" s="186">
        <f t="shared" si="1"/>
        <v>2200</v>
      </c>
      <c r="U69" s="180"/>
      <c r="V69" s="180"/>
      <c r="W69" s="180"/>
      <c r="X69" s="180"/>
      <c r="Y69" s="180"/>
      <c r="Z69" s="180"/>
    </row>
    <row r="70" ht="12.75" customHeight="1">
      <c r="A70" s="180" t="str">
        <f>'Upload Sheet Pull'!A72</f>
        <v>Budget</v>
      </c>
      <c r="B70" s="180" t="str">
        <f>'Upload Sheet Pull'!B72</f>
        <v>7044-000000</v>
      </c>
      <c r="C70" s="180">
        <f>'Upload Sheet Pull'!C72</f>
        <v>500</v>
      </c>
      <c r="D70" s="180" t="str">
        <f>'Upload Sheet Pull'!D72</f>
        <v>006</v>
      </c>
      <c r="E70" s="180"/>
      <c r="F70" s="180" t="str">
        <f>IF('Upload Sheet Pull'!E72="","",'Upload Sheet Pull'!E72)</f>
        <v/>
      </c>
      <c r="G70" s="180"/>
      <c r="H70" s="186">
        <f>'Upload Sheet Pull'!J72</f>
        <v>0</v>
      </c>
      <c r="I70" s="186">
        <f>'Upload Sheet Pull'!K72</f>
        <v>0</v>
      </c>
      <c r="J70" s="186">
        <f>'Upload Sheet Pull'!L72</f>
        <v>75</v>
      </c>
      <c r="K70" s="186">
        <f>'Upload Sheet Pull'!M72</f>
        <v>75</v>
      </c>
      <c r="L70" s="186">
        <f>'Upload Sheet Pull'!N72</f>
        <v>75</v>
      </c>
      <c r="M70" s="186">
        <f>'Upload Sheet Pull'!O72</f>
        <v>75</v>
      </c>
      <c r="N70" s="186">
        <f>'Upload Sheet Pull'!P72</f>
        <v>75</v>
      </c>
      <c r="O70" s="186">
        <f>'Upload Sheet Pull'!Q72</f>
        <v>75</v>
      </c>
      <c r="P70" s="186">
        <f>'Upload Sheet Pull'!R72</f>
        <v>75</v>
      </c>
      <c r="Q70" s="186">
        <f>'Upload Sheet Pull'!S72</f>
        <v>75</v>
      </c>
      <c r="R70" s="186">
        <f>'Upload Sheet Pull'!T72</f>
        <v>75</v>
      </c>
      <c r="S70" s="186">
        <f>'Upload Sheet Pull'!U72</f>
        <v>75</v>
      </c>
      <c r="T70" s="186">
        <f t="shared" si="1"/>
        <v>750</v>
      </c>
      <c r="U70" s="180"/>
      <c r="V70" s="180"/>
      <c r="W70" s="180"/>
      <c r="X70" s="180"/>
      <c r="Y70" s="180"/>
      <c r="Z70" s="180"/>
    </row>
    <row r="71" ht="12.75" customHeight="1">
      <c r="A71" s="180" t="str">
        <f>'Upload Sheet Pull'!A73</f>
        <v>Budget</v>
      </c>
      <c r="B71" s="180" t="str">
        <f>'Upload Sheet Pull'!B73</f>
        <v>7082-000000</v>
      </c>
      <c r="C71" s="180">
        <f>'Upload Sheet Pull'!C73</f>
        <v>500</v>
      </c>
      <c r="D71" s="180" t="str">
        <f>'Upload Sheet Pull'!D73</f>
        <v>006</v>
      </c>
      <c r="E71" s="180"/>
      <c r="F71" s="180" t="str">
        <f>IF('Upload Sheet Pull'!E73="","",'Upload Sheet Pull'!E73)</f>
        <v/>
      </c>
      <c r="G71" s="180"/>
      <c r="H71" s="186">
        <f>'Upload Sheet Pull'!J73</f>
        <v>0</v>
      </c>
      <c r="I71" s="186">
        <f>'Upload Sheet Pull'!K73</f>
        <v>0</v>
      </c>
      <c r="J71" s="186">
        <f>'Upload Sheet Pull'!L73</f>
        <v>50</v>
      </c>
      <c r="K71" s="186">
        <f>'Upload Sheet Pull'!M73</f>
        <v>50</v>
      </c>
      <c r="L71" s="186">
        <f>'Upload Sheet Pull'!N73</f>
        <v>50</v>
      </c>
      <c r="M71" s="186">
        <f>'Upload Sheet Pull'!O73</f>
        <v>50</v>
      </c>
      <c r="N71" s="186">
        <f>'Upload Sheet Pull'!P73</f>
        <v>50</v>
      </c>
      <c r="O71" s="186">
        <f>'Upload Sheet Pull'!Q73</f>
        <v>50</v>
      </c>
      <c r="P71" s="186">
        <f>'Upload Sheet Pull'!R73</f>
        <v>50</v>
      </c>
      <c r="Q71" s="186">
        <f>'Upload Sheet Pull'!S73</f>
        <v>50</v>
      </c>
      <c r="R71" s="186">
        <f>'Upload Sheet Pull'!T73</f>
        <v>50</v>
      </c>
      <c r="S71" s="186">
        <f>'Upload Sheet Pull'!U73</f>
        <v>50</v>
      </c>
      <c r="T71" s="186">
        <f t="shared" si="1"/>
        <v>500</v>
      </c>
      <c r="U71" s="180"/>
      <c r="V71" s="180"/>
      <c r="W71" s="180"/>
      <c r="X71" s="180"/>
      <c r="Y71" s="180"/>
      <c r="Z71" s="180"/>
    </row>
    <row r="72" ht="12.75" customHeight="1">
      <c r="A72" s="180" t="str">
        <f>'Upload Sheet Pull'!A74</f>
        <v>Budget</v>
      </c>
      <c r="B72" s="180" t="str">
        <f>'Upload Sheet Pull'!B74</f>
        <v/>
      </c>
      <c r="C72" s="180">
        <f>'Upload Sheet Pull'!C74</f>
        <v>500</v>
      </c>
      <c r="D72" s="180" t="str">
        <f>'Upload Sheet Pull'!D74</f>
        <v>006</v>
      </c>
      <c r="E72" s="180"/>
      <c r="F72" s="180" t="str">
        <f>IF('Upload Sheet Pull'!E74="","",'Upload Sheet Pull'!E74)</f>
        <v/>
      </c>
      <c r="G72" s="180"/>
      <c r="H72" s="186">
        <f>'Upload Sheet Pull'!J74</f>
        <v>0</v>
      </c>
      <c r="I72" s="186">
        <f>'Upload Sheet Pull'!K74</f>
        <v>0</v>
      </c>
      <c r="J72" s="186">
        <f>'Upload Sheet Pull'!L74</f>
        <v>0</v>
      </c>
      <c r="K72" s="186">
        <f>'Upload Sheet Pull'!M74</f>
        <v>0</v>
      </c>
      <c r="L72" s="186">
        <f>'Upload Sheet Pull'!N74</f>
        <v>0</v>
      </c>
      <c r="M72" s="186">
        <f>'Upload Sheet Pull'!O74</f>
        <v>0</v>
      </c>
      <c r="N72" s="186">
        <f>'Upload Sheet Pull'!P74</f>
        <v>0</v>
      </c>
      <c r="O72" s="186">
        <f>'Upload Sheet Pull'!Q74</f>
        <v>0</v>
      </c>
      <c r="P72" s="186">
        <f>'Upload Sheet Pull'!R74</f>
        <v>0</v>
      </c>
      <c r="Q72" s="186">
        <f>'Upload Sheet Pull'!S74</f>
        <v>0</v>
      </c>
      <c r="R72" s="186">
        <f>'Upload Sheet Pull'!T74</f>
        <v>0</v>
      </c>
      <c r="S72" s="186">
        <f>'Upload Sheet Pull'!U74</f>
        <v>0</v>
      </c>
      <c r="T72" s="186">
        <f t="shared" si="1"/>
        <v>0</v>
      </c>
      <c r="U72" s="180"/>
      <c r="V72" s="180"/>
      <c r="W72" s="180"/>
      <c r="X72" s="180"/>
      <c r="Y72" s="180"/>
      <c r="Z72" s="180"/>
    </row>
    <row r="73" ht="12.75" customHeight="1">
      <c r="A73" s="180" t="str">
        <f>'Upload Sheet Pull'!A75</f>
        <v>Budget</v>
      </c>
      <c r="B73" s="180" t="str">
        <f>'Upload Sheet Pull'!B75</f>
        <v/>
      </c>
      <c r="C73" s="180">
        <f>'Upload Sheet Pull'!C75</f>
        <v>500</v>
      </c>
      <c r="D73" s="180" t="str">
        <f>'Upload Sheet Pull'!D75</f>
        <v>006</v>
      </c>
      <c r="E73" s="180"/>
      <c r="F73" s="180" t="str">
        <f>IF('Upload Sheet Pull'!E75="","",'Upload Sheet Pull'!E75)</f>
        <v/>
      </c>
      <c r="G73" s="180"/>
      <c r="H73" s="186">
        <f>'Upload Sheet Pull'!J75</f>
        <v>0</v>
      </c>
      <c r="I73" s="186">
        <f>'Upload Sheet Pull'!K75</f>
        <v>0</v>
      </c>
      <c r="J73" s="186">
        <f>'Upload Sheet Pull'!L75</f>
        <v>0</v>
      </c>
      <c r="K73" s="186">
        <f>'Upload Sheet Pull'!M75</f>
        <v>0</v>
      </c>
      <c r="L73" s="186">
        <f>'Upload Sheet Pull'!N75</f>
        <v>0</v>
      </c>
      <c r="M73" s="186">
        <f>'Upload Sheet Pull'!O75</f>
        <v>0</v>
      </c>
      <c r="N73" s="186">
        <f>'Upload Sheet Pull'!P75</f>
        <v>0</v>
      </c>
      <c r="O73" s="186">
        <f>'Upload Sheet Pull'!Q75</f>
        <v>0</v>
      </c>
      <c r="P73" s="186">
        <f>'Upload Sheet Pull'!R75</f>
        <v>0</v>
      </c>
      <c r="Q73" s="186">
        <f>'Upload Sheet Pull'!S75</f>
        <v>0</v>
      </c>
      <c r="R73" s="186">
        <f>'Upload Sheet Pull'!T75</f>
        <v>0</v>
      </c>
      <c r="S73" s="186">
        <f>'Upload Sheet Pull'!U75</f>
        <v>0</v>
      </c>
      <c r="T73" s="186">
        <f t="shared" si="1"/>
        <v>0</v>
      </c>
      <c r="U73" s="180"/>
      <c r="V73" s="180"/>
      <c r="W73" s="180"/>
      <c r="X73" s="180"/>
      <c r="Y73" s="180"/>
      <c r="Z73" s="180"/>
    </row>
    <row r="74" ht="12.75" customHeight="1">
      <c r="A74" s="180" t="str">
        <f>'Upload Sheet Pull'!A76</f>
        <v>Budget</v>
      </c>
      <c r="B74" s="180" t="str">
        <f>'Upload Sheet Pull'!B76</f>
        <v/>
      </c>
      <c r="C74" s="180">
        <f>'Upload Sheet Pull'!C76</f>
        <v>500</v>
      </c>
      <c r="D74" s="180" t="str">
        <f>'Upload Sheet Pull'!D76</f>
        <v>006</v>
      </c>
      <c r="E74" s="180"/>
      <c r="F74" s="180" t="str">
        <f>IF('Upload Sheet Pull'!E76="","",'Upload Sheet Pull'!E76)</f>
        <v/>
      </c>
      <c r="G74" s="180"/>
      <c r="H74" s="186">
        <f>'Upload Sheet Pull'!J76</f>
        <v>0</v>
      </c>
      <c r="I74" s="186">
        <f>'Upload Sheet Pull'!K76</f>
        <v>0</v>
      </c>
      <c r="J74" s="186">
        <f>'Upload Sheet Pull'!L76</f>
        <v>0</v>
      </c>
      <c r="K74" s="186">
        <f>'Upload Sheet Pull'!M76</f>
        <v>0</v>
      </c>
      <c r="L74" s="186">
        <f>'Upload Sheet Pull'!N76</f>
        <v>0</v>
      </c>
      <c r="M74" s="186">
        <f>'Upload Sheet Pull'!O76</f>
        <v>0</v>
      </c>
      <c r="N74" s="186">
        <f>'Upload Sheet Pull'!P76</f>
        <v>0</v>
      </c>
      <c r="O74" s="186">
        <f>'Upload Sheet Pull'!Q76</f>
        <v>0</v>
      </c>
      <c r="P74" s="186">
        <f>'Upload Sheet Pull'!R76</f>
        <v>0</v>
      </c>
      <c r="Q74" s="186">
        <f>'Upload Sheet Pull'!S76</f>
        <v>0</v>
      </c>
      <c r="R74" s="186">
        <f>'Upload Sheet Pull'!T76</f>
        <v>0</v>
      </c>
      <c r="S74" s="186">
        <f>'Upload Sheet Pull'!U76</f>
        <v>0</v>
      </c>
      <c r="T74" s="186">
        <f t="shared" si="1"/>
        <v>0</v>
      </c>
      <c r="U74" s="180"/>
      <c r="V74" s="180"/>
      <c r="W74" s="180"/>
      <c r="X74" s="180"/>
      <c r="Y74" s="180"/>
      <c r="Z74" s="180"/>
    </row>
    <row r="75" ht="12.75" customHeight="1">
      <c r="A75" s="180" t="str">
        <f>'Upload Sheet Pull'!A77</f>
        <v>Budget</v>
      </c>
      <c r="B75" s="180" t="str">
        <f>'Upload Sheet Pull'!B77</f>
        <v>7006-000000</v>
      </c>
      <c r="C75" s="180">
        <f>'Upload Sheet Pull'!C77</f>
        <v>570</v>
      </c>
      <c r="D75" s="180" t="str">
        <f>'Upload Sheet Pull'!D77</f>
        <v>006</v>
      </c>
      <c r="E75" s="180"/>
      <c r="F75" s="180" t="str">
        <f>IF('Upload Sheet Pull'!E77="","",'Upload Sheet Pull'!E77)</f>
        <v/>
      </c>
      <c r="G75" s="180"/>
      <c r="H75" s="186">
        <f>'Upload Sheet Pull'!J77</f>
        <v>0</v>
      </c>
      <c r="I75" s="186">
        <f>'Upload Sheet Pull'!K77</f>
        <v>0</v>
      </c>
      <c r="J75" s="186">
        <f>'Upload Sheet Pull'!L77</f>
        <v>0</v>
      </c>
      <c r="K75" s="186">
        <f>'Upload Sheet Pull'!M77</f>
        <v>0</v>
      </c>
      <c r="L75" s="186">
        <f>'Upload Sheet Pull'!N77</f>
        <v>0</v>
      </c>
      <c r="M75" s="186">
        <f>'Upload Sheet Pull'!O77</f>
        <v>0</v>
      </c>
      <c r="N75" s="186">
        <f>'Upload Sheet Pull'!P77</f>
        <v>0</v>
      </c>
      <c r="O75" s="186">
        <f>'Upload Sheet Pull'!Q77</f>
        <v>0</v>
      </c>
      <c r="P75" s="186">
        <f>'Upload Sheet Pull'!R77</f>
        <v>0</v>
      </c>
      <c r="Q75" s="186">
        <f>'Upload Sheet Pull'!S77</f>
        <v>0</v>
      </c>
      <c r="R75" s="186">
        <f>'Upload Sheet Pull'!T77</f>
        <v>0</v>
      </c>
      <c r="S75" s="186">
        <f>'Upload Sheet Pull'!U77</f>
        <v>0</v>
      </c>
      <c r="T75" s="186">
        <f t="shared" si="1"/>
        <v>0</v>
      </c>
      <c r="U75" s="180"/>
      <c r="V75" s="180"/>
      <c r="W75" s="180"/>
      <c r="X75" s="180"/>
      <c r="Y75" s="180"/>
      <c r="Z75" s="180"/>
    </row>
    <row r="76" ht="12.75" customHeight="1">
      <c r="A76" s="180" t="str">
        <f>'Upload Sheet Pull'!A78</f>
        <v>Budget</v>
      </c>
      <c r="B76" s="180" t="str">
        <f>'Upload Sheet Pull'!B78</f>
        <v>7008-000000</v>
      </c>
      <c r="C76" s="180">
        <f>'Upload Sheet Pull'!C78</f>
        <v>570</v>
      </c>
      <c r="D76" s="180" t="str">
        <f>'Upload Sheet Pull'!D78</f>
        <v>006</v>
      </c>
      <c r="E76" s="180"/>
      <c r="F76" s="180" t="str">
        <f>IF('Upload Sheet Pull'!E78="","",'Upload Sheet Pull'!E78)</f>
        <v/>
      </c>
      <c r="G76" s="180"/>
      <c r="H76" s="186">
        <f>'Upload Sheet Pull'!J78</f>
        <v>0</v>
      </c>
      <c r="I76" s="186">
        <f>'Upload Sheet Pull'!K78</f>
        <v>0</v>
      </c>
      <c r="J76" s="186">
        <f>'Upload Sheet Pull'!L78</f>
        <v>0</v>
      </c>
      <c r="K76" s="186">
        <f>'Upload Sheet Pull'!M78</f>
        <v>0</v>
      </c>
      <c r="L76" s="186">
        <f>'Upload Sheet Pull'!N78</f>
        <v>0</v>
      </c>
      <c r="M76" s="186">
        <f>'Upload Sheet Pull'!O78</f>
        <v>0</v>
      </c>
      <c r="N76" s="186">
        <f>'Upload Sheet Pull'!P78</f>
        <v>0</v>
      </c>
      <c r="O76" s="186">
        <f>'Upload Sheet Pull'!Q78</f>
        <v>0</v>
      </c>
      <c r="P76" s="186">
        <f>'Upload Sheet Pull'!R78</f>
        <v>0</v>
      </c>
      <c r="Q76" s="186">
        <f>'Upload Sheet Pull'!S78</f>
        <v>0</v>
      </c>
      <c r="R76" s="186">
        <f>'Upload Sheet Pull'!T78</f>
        <v>0</v>
      </c>
      <c r="S76" s="186">
        <f>'Upload Sheet Pull'!U78</f>
        <v>0</v>
      </c>
      <c r="T76" s="186">
        <f t="shared" si="1"/>
        <v>0</v>
      </c>
      <c r="U76" s="180"/>
      <c r="V76" s="180"/>
      <c r="W76" s="180"/>
      <c r="X76" s="180"/>
      <c r="Y76" s="180"/>
      <c r="Z76" s="180"/>
    </row>
    <row r="77" ht="12.75" customHeight="1">
      <c r="A77" s="180" t="str">
        <f>'Upload Sheet Pull'!A79</f>
        <v>Budget</v>
      </c>
      <c r="B77" s="180" t="str">
        <f>'Upload Sheet Pull'!B79</f>
        <v>7010-000000</v>
      </c>
      <c r="C77" s="180">
        <f>'Upload Sheet Pull'!C79</f>
        <v>570</v>
      </c>
      <c r="D77" s="180" t="str">
        <f>'Upload Sheet Pull'!D79</f>
        <v>006</v>
      </c>
      <c r="E77" s="180"/>
      <c r="F77" s="180" t="str">
        <f>IF('Upload Sheet Pull'!E79="","",'Upload Sheet Pull'!E79)</f>
        <v/>
      </c>
      <c r="G77" s="180"/>
      <c r="H77" s="186">
        <f>'Upload Sheet Pull'!J79</f>
        <v>0</v>
      </c>
      <c r="I77" s="186">
        <f>'Upload Sheet Pull'!K79</f>
        <v>1100</v>
      </c>
      <c r="J77" s="186">
        <f>'Upload Sheet Pull'!L79</f>
        <v>0</v>
      </c>
      <c r="K77" s="186">
        <f>'Upload Sheet Pull'!M79</f>
        <v>0</v>
      </c>
      <c r="L77" s="186">
        <f>'Upload Sheet Pull'!N79</f>
        <v>0</v>
      </c>
      <c r="M77" s="186">
        <f>'Upload Sheet Pull'!O79</f>
        <v>0</v>
      </c>
      <c r="N77" s="186">
        <f>'Upload Sheet Pull'!P79</f>
        <v>0</v>
      </c>
      <c r="O77" s="186">
        <f>'Upload Sheet Pull'!Q79</f>
        <v>0</v>
      </c>
      <c r="P77" s="186">
        <f>'Upload Sheet Pull'!R79</f>
        <v>0</v>
      </c>
      <c r="Q77" s="186">
        <f>'Upload Sheet Pull'!S79</f>
        <v>0</v>
      </c>
      <c r="R77" s="186">
        <f>'Upload Sheet Pull'!T79</f>
        <v>0</v>
      </c>
      <c r="S77" s="186">
        <f>'Upload Sheet Pull'!U79</f>
        <v>0</v>
      </c>
      <c r="T77" s="186">
        <f t="shared" si="1"/>
        <v>1100</v>
      </c>
      <c r="U77" s="180"/>
      <c r="V77" s="180"/>
      <c r="W77" s="180"/>
      <c r="X77" s="180"/>
      <c r="Y77" s="180"/>
      <c r="Z77" s="180"/>
    </row>
    <row r="78" ht="12.75" customHeight="1">
      <c r="A78" s="180" t="str">
        <f>'Upload Sheet Pull'!A80</f>
        <v>Budget</v>
      </c>
      <c r="B78" s="180" t="str">
        <f>'Upload Sheet Pull'!B80</f>
        <v>7012-000000</v>
      </c>
      <c r="C78" s="180">
        <f>'Upload Sheet Pull'!C80</f>
        <v>570</v>
      </c>
      <c r="D78" s="180" t="str">
        <f>'Upload Sheet Pull'!D80</f>
        <v>006</v>
      </c>
      <c r="E78" s="180"/>
      <c r="F78" s="180" t="str">
        <f>IF('Upload Sheet Pull'!E80="","",'Upload Sheet Pull'!E80)</f>
        <v/>
      </c>
      <c r="G78" s="180"/>
      <c r="H78" s="186">
        <f>'Upload Sheet Pull'!J80</f>
        <v>0</v>
      </c>
      <c r="I78" s="186">
        <f>'Upload Sheet Pull'!K80</f>
        <v>134</v>
      </c>
      <c r="J78" s="186">
        <f>'Upload Sheet Pull'!L80</f>
        <v>0</v>
      </c>
      <c r="K78" s="186">
        <f>'Upload Sheet Pull'!M80</f>
        <v>0</v>
      </c>
      <c r="L78" s="186">
        <f>'Upload Sheet Pull'!N80</f>
        <v>0</v>
      </c>
      <c r="M78" s="186">
        <f>'Upload Sheet Pull'!O80</f>
        <v>0</v>
      </c>
      <c r="N78" s="186">
        <f>'Upload Sheet Pull'!P80</f>
        <v>0</v>
      </c>
      <c r="O78" s="186">
        <f>'Upload Sheet Pull'!Q80</f>
        <v>0</v>
      </c>
      <c r="P78" s="186">
        <f>'Upload Sheet Pull'!R80</f>
        <v>0</v>
      </c>
      <c r="Q78" s="186">
        <f>'Upload Sheet Pull'!S80</f>
        <v>0</v>
      </c>
      <c r="R78" s="186">
        <f>'Upload Sheet Pull'!T80</f>
        <v>0</v>
      </c>
      <c r="S78" s="186">
        <f>'Upload Sheet Pull'!U80</f>
        <v>0</v>
      </c>
      <c r="T78" s="186">
        <f t="shared" si="1"/>
        <v>134</v>
      </c>
      <c r="U78" s="180"/>
      <c r="V78" s="180"/>
      <c r="W78" s="180"/>
      <c r="X78" s="180"/>
      <c r="Y78" s="180"/>
      <c r="Z78" s="180"/>
    </row>
    <row r="79" ht="12.75" customHeight="1">
      <c r="A79" s="180" t="str">
        <f>'Upload Sheet Pull'!A81</f>
        <v>Budget</v>
      </c>
      <c r="B79" s="180" t="str">
        <f>'Upload Sheet Pull'!B81</f>
        <v>7036-000000</v>
      </c>
      <c r="C79" s="180">
        <f>'Upload Sheet Pull'!C81</f>
        <v>570</v>
      </c>
      <c r="D79" s="180" t="str">
        <f>'Upload Sheet Pull'!D81</f>
        <v>006</v>
      </c>
      <c r="E79" s="180"/>
      <c r="F79" s="180" t="str">
        <f>IF('Upload Sheet Pull'!E81="","",'Upload Sheet Pull'!E81)</f>
        <v/>
      </c>
      <c r="G79" s="180"/>
      <c r="H79" s="186">
        <f>'Upload Sheet Pull'!J81</f>
        <v>0</v>
      </c>
      <c r="I79" s="186">
        <f>'Upload Sheet Pull'!K81</f>
        <v>0</v>
      </c>
      <c r="J79" s="186">
        <f>'Upload Sheet Pull'!L81</f>
        <v>0</v>
      </c>
      <c r="K79" s="186">
        <f>'Upload Sheet Pull'!M81</f>
        <v>0</v>
      </c>
      <c r="L79" s="186">
        <f>'Upload Sheet Pull'!N81</f>
        <v>0</v>
      </c>
      <c r="M79" s="186">
        <f>'Upload Sheet Pull'!O81</f>
        <v>0</v>
      </c>
      <c r="N79" s="186">
        <f>'Upload Sheet Pull'!P81</f>
        <v>0</v>
      </c>
      <c r="O79" s="186">
        <f>'Upload Sheet Pull'!Q81</f>
        <v>0</v>
      </c>
      <c r="P79" s="186">
        <f>'Upload Sheet Pull'!R81</f>
        <v>0</v>
      </c>
      <c r="Q79" s="186">
        <f>'Upload Sheet Pull'!S81</f>
        <v>0</v>
      </c>
      <c r="R79" s="186">
        <f>'Upload Sheet Pull'!T81</f>
        <v>0</v>
      </c>
      <c r="S79" s="186">
        <f>'Upload Sheet Pull'!U81</f>
        <v>0</v>
      </c>
      <c r="T79" s="186">
        <f t="shared" si="1"/>
        <v>0</v>
      </c>
      <c r="U79" s="180"/>
      <c r="V79" s="180"/>
      <c r="W79" s="180"/>
      <c r="X79" s="180"/>
      <c r="Y79" s="180"/>
      <c r="Z79" s="180"/>
    </row>
    <row r="80" ht="12.75" customHeight="1">
      <c r="A80" s="180" t="str">
        <f>'Upload Sheet Pull'!A82</f>
        <v>Budget</v>
      </c>
      <c r="B80" s="180" t="str">
        <f>'Upload Sheet Pull'!B82</f>
        <v>7044-000000</v>
      </c>
      <c r="C80" s="180">
        <f>'Upload Sheet Pull'!C82</f>
        <v>570</v>
      </c>
      <c r="D80" s="180" t="str">
        <f>'Upload Sheet Pull'!D82</f>
        <v>006</v>
      </c>
      <c r="E80" s="180"/>
      <c r="F80" s="180" t="str">
        <f>IF('Upload Sheet Pull'!E82="","",'Upload Sheet Pull'!E82)</f>
        <v/>
      </c>
      <c r="G80" s="180"/>
      <c r="H80" s="186">
        <f>'Upload Sheet Pull'!J82</f>
        <v>0</v>
      </c>
      <c r="I80" s="186">
        <f>'Upload Sheet Pull'!K82</f>
        <v>58</v>
      </c>
      <c r="J80" s="186">
        <f>'Upload Sheet Pull'!L82</f>
        <v>0</v>
      </c>
      <c r="K80" s="186">
        <f>'Upload Sheet Pull'!M82</f>
        <v>100</v>
      </c>
      <c r="L80" s="186">
        <f>'Upload Sheet Pull'!N82</f>
        <v>100</v>
      </c>
      <c r="M80" s="186">
        <f>'Upload Sheet Pull'!O82</f>
        <v>0</v>
      </c>
      <c r="N80" s="186">
        <f>'Upload Sheet Pull'!P82</f>
        <v>100</v>
      </c>
      <c r="O80" s="186">
        <f>'Upload Sheet Pull'!Q82</f>
        <v>0</v>
      </c>
      <c r="P80" s="186">
        <f>'Upload Sheet Pull'!R82</f>
        <v>100</v>
      </c>
      <c r="Q80" s="186">
        <f>'Upload Sheet Pull'!S82</f>
        <v>100</v>
      </c>
      <c r="R80" s="186">
        <f>'Upload Sheet Pull'!T82</f>
        <v>0</v>
      </c>
      <c r="S80" s="186">
        <f>'Upload Sheet Pull'!U82</f>
        <v>30</v>
      </c>
      <c r="T80" s="186">
        <f t="shared" si="1"/>
        <v>588</v>
      </c>
      <c r="U80" s="180"/>
      <c r="V80" s="180"/>
      <c r="W80" s="180"/>
      <c r="X80" s="180"/>
      <c r="Y80" s="180"/>
      <c r="Z80" s="180"/>
    </row>
    <row r="81" ht="12.75" customHeight="1">
      <c r="A81" s="180" t="str">
        <f>'Upload Sheet Pull'!A83</f>
        <v>Budget</v>
      </c>
      <c r="B81" s="180" t="str">
        <f>'Upload Sheet Pull'!B83</f>
        <v>7082-000000</v>
      </c>
      <c r="C81" s="180">
        <f>'Upload Sheet Pull'!C83</f>
        <v>570</v>
      </c>
      <c r="D81" s="180" t="str">
        <f>'Upload Sheet Pull'!D83</f>
        <v>006</v>
      </c>
      <c r="E81" s="180"/>
      <c r="F81" s="180" t="str">
        <f>IF('Upload Sheet Pull'!E83="","",'Upload Sheet Pull'!E83)</f>
        <v/>
      </c>
      <c r="G81" s="180"/>
      <c r="H81" s="186">
        <f>'Upload Sheet Pull'!J83</f>
        <v>0</v>
      </c>
      <c r="I81" s="186">
        <f>'Upload Sheet Pull'!K83</f>
        <v>0</v>
      </c>
      <c r="J81" s="186">
        <f>'Upload Sheet Pull'!L83</f>
        <v>140</v>
      </c>
      <c r="K81" s="186">
        <f>'Upload Sheet Pull'!M83</f>
        <v>0</v>
      </c>
      <c r="L81" s="186">
        <f>'Upload Sheet Pull'!N83</f>
        <v>0</v>
      </c>
      <c r="M81" s="186">
        <f>'Upload Sheet Pull'!O83</f>
        <v>0</v>
      </c>
      <c r="N81" s="186">
        <f>'Upload Sheet Pull'!P83</f>
        <v>0</v>
      </c>
      <c r="O81" s="186">
        <f>'Upload Sheet Pull'!Q83</f>
        <v>0</v>
      </c>
      <c r="P81" s="186">
        <f>'Upload Sheet Pull'!R83</f>
        <v>0</v>
      </c>
      <c r="Q81" s="186">
        <f>'Upload Sheet Pull'!S83</f>
        <v>0</v>
      </c>
      <c r="R81" s="186">
        <f>'Upload Sheet Pull'!T83</f>
        <v>0</v>
      </c>
      <c r="S81" s="186">
        <f>'Upload Sheet Pull'!U83</f>
        <v>0</v>
      </c>
      <c r="T81" s="186">
        <f t="shared" si="1"/>
        <v>140</v>
      </c>
      <c r="U81" s="180"/>
      <c r="V81" s="180"/>
      <c r="W81" s="180"/>
      <c r="X81" s="180"/>
      <c r="Y81" s="180"/>
      <c r="Z81" s="180"/>
    </row>
    <row r="82" ht="12.75" customHeight="1">
      <c r="A82" s="180" t="str">
        <f>'Upload Sheet Pull'!A84</f>
        <v>Budget</v>
      </c>
      <c r="B82" s="180" t="str">
        <f>'Upload Sheet Pull'!B84</f>
        <v/>
      </c>
      <c r="C82" s="180">
        <f>'Upload Sheet Pull'!C84</f>
        <v>570</v>
      </c>
      <c r="D82" s="180" t="str">
        <f>'Upload Sheet Pull'!D84</f>
        <v>006</v>
      </c>
      <c r="E82" s="180"/>
      <c r="F82" s="180" t="str">
        <f>IF('Upload Sheet Pull'!E84="","",'Upload Sheet Pull'!E84)</f>
        <v/>
      </c>
      <c r="G82" s="180"/>
      <c r="H82" s="186">
        <f>'Upload Sheet Pull'!J84</f>
        <v>0</v>
      </c>
      <c r="I82" s="186">
        <f>'Upload Sheet Pull'!K84</f>
        <v>0</v>
      </c>
      <c r="J82" s="186">
        <f>'Upload Sheet Pull'!L84</f>
        <v>0</v>
      </c>
      <c r="K82" s="186">
        <f>'Upload Sheet Pull'!M84</f>
        <v>0</v>
      </c>
      <c r="L82" s="186">
        <f>'Upload Sheet Pull'!N84</f>
        <v>0</v>
      </c>
      <c r="M82" s="186">
        <f>'Upload Sheet Pull'!O84</f>
        <v>0</v>
      </c>
      <c r="N82" s="186">
        <f>'Upload Sheet Pull'!P84</f>
        <v>0</v>
      </c>
      <c r="O82" s="186">
        <f>'Upload Sheet Pull'!Q84</f>
        <v>0</v>
      </c>
      <c r="P82" s="186">
        <f>'Upload Sheet Pull'!R84</f>
        <v>0</v>
      </c>
      <c r="Q82" s="186">
        <f>'Upload Sheet Pull'!S84</f>
        <v>0</v>
      </c>
      <c r="R82" s="186">
        <f>'Upload Sheet Pull'!T84</f>
        <v>0</v>
      </c>
      <c r="S82" s="186">
        <f>'Upload Sheet Pull'!U84</f>
        <v>0</v>
      </c>
      <c r="T82" s="186">
        <f t="shared" si="1"/>
        <v>0</v>
      </c>
      <c r="U82" s="180"/>
      <c r="V82" s="180"/>
      <c r="W82" s="180"/>
      <c r="X82" s="180"/>
      <c r="Y82" s="180"/>
      <c r="Z82" s="180"/>
    </row>
    <row r="83" ht="12.75" customHeight="1">
      <c r="A83" s="180" t="str">
        <f>'Upload Sheet Pull'!A85</f>
        <v>Budget</v>
      </c>
      <c r="B83" s="180" t="str">
        <f>'Upload Sheet Pull'!B85</f>
        <v/>
      </c>
      <c r="C83" s="180">
        <f>'Upload Sheet Pull'!C85</f>
        <v>570</v>
      </c>
      <c r="D83" s="180" t="str">
        <f>'Upload Sheet Pull'!D85</f>
        <v>006</v>
      </c>
      <c r="E83" s="180"/>
      <c r="F83" s="180" t="str">
        <f>IF('Upload Sheet Pull'!E85="","",'Upload Sheet Pull'!E85)</f>
        <v/>
      </c>
      <c r="G83" s="180"/>
      <c r="H83" s="186">
        <f>'Upload Sheet Pull'!J85</f>
        <v>0</v>
      </c>
      <c r="I83" s="186">
        <f>'Upload Sheet Pull'!K85</f>
        <v>0</v>
      </c>
      <c r="J83" s="186">
        <f>'Upload Sheet Pull'!L85</f>
        <v>0</v>
      </c>
      <c r="K83" s="186">
        <f>'Upload Sheet Pull'!M85</f>
        <v>0</v>
      </c>
      <c r="L83" s="186">
        <f>'Upload Sheet Pull'!N85</f>
        <v>0</v>
      </c>
      <c r="M83" s="186">
        <f>'Upload Sheet Pull'!O85</f>
        <v>0</v>
      </c>
      <c r="N83" s="186">
        <f>'Upload Sheet Pull'!P85</f>
        <v>0</v>
      </c>
      <c r="O83" s="186">
        <f>'Upload Sheet Pull'!Q85</f>
        <v>0</v>
      </c>
      <c r="P83" s="186">
        <f>'Upload Sheet Pull'!R85</f>
        <v>0</v>
      </c>
      <c r="Q83" s="186">
        <f>'Upload Sheet Pull'!S85</f>
        <v>0</v>
      </c>
      <c r="R83" s="186">
        <f>'Upload Sheet Pull'!T85</f>
        <v>0</v>
      </c>
      <c r="S83" s="186">
        <f>'Upload Sheet Pull'!U85</f>
        <v>0</v>
      </c>
      <c r="T83" s="186">
        <f t="shared" si="1"/>
        <v>0</v>
      </c>
      <c r="U83" s="180"/>
      <c r="V83" s="180"/>
      <c r="W83" s="180"/>
      <c r="X83" s="180"/>
      <c r="Y83" s="180"/>
      <c r="Z83" s="180"/>
    </row>
    <row r="84" ht="12.75" customHeight="1">
      <c r="A84" s="180" t="str">
        <f>'Upload Sheet Pull'!A86</f>
        <v>Budget</v>
      </c>
      <c r="B84" s="180" t="str">
        <f>'Upload Sheet Pull'!B86</f>
        <v/>
      </c>
      <c r="C84" s="180">
        <f>'Upload Sheet Pull'!C86</f>
        <v>570</v>
      </c>
      <c r="D84" s="180" t="str">
        <f>'Upload Sheet Pull'!D86</f>
        <v>006</v>
      </c>
      <c r="E84" s="180"/>
      <c r="F84" s="180" t="str">
        <f>IF('Upload Sheet Pull'!E86="","",'Upload Sheet Pull'!E86)</f>
        <v/>
      </c>
      <c r="G84" s="180"/>
      <c r="H84" s="186">
        <f>'Upload Sheet Pull'!J86</f>
        <v>0</v>
      </c>
      <c r="I84" s="186">
        <f>'Upload Sheet Pull'!K86</f>
        <v>0</v>
      </c>
      <c r="J84" s="186">
        <f>'Upload Sheet Pull'!L86</f>
        <v>0</v>
      </c>
      <c r="K84" s="186">
        <f>'Upload Sheet Pull'!M86</f>
        <v>0</v>
      </c>
      <c r="L84" s="186">
        <f>'Upload Sheet Pull'!N86</f>
        <v>0</v>
      </c>
      <c r="M84" s="186">
        <f>'Upload Sheet Pull'!O86</f>
        <v>0</v>
      </c>
      <c r="N84" s="186">
        <f>'Upload Sheet Pull'!P86</f>
        <v>0</v>
      </c>
      <c r="O84" s="186">
        <f>'Upload Sheet Pull'!Q86</f>
        <v>0</v>
      </c>
      <c r="P84" s="186">
        <f>'Upload Sheet Pull'!R86</f>
        <v>0</v>
      </c>
      <c r="Q84" s="186">
        <f>'Upload Sheet Pull'!S86</f>
        <v>0</v>
      </c>
      <c r="R84" s="186">
        <f>'Upload Sheet Pull'!T86</f>
        <v>0</v>
      </c>
      <c r="S84" s="186">
        <f>'Upload Sheet Pull'!U86</f>
        <v>0</v>
      </c>
      <c r="T84" s="186">
        <f t="shared" si="1"/>
        <v>0</v>
      </c>
      <c r="U84" s="180"/>
      <c r="V84" s="180"/>
      <c r="W84" s="180"/>
      <c r="X84" s="180"/>
      <c r="Y84" s="180"/>
      <c r="Z84" s="180"/>
    </row>
    <row r="85" ht="12.75" customHeight="1">
      <c r="A85" s="180" t="str">
        <f>'Upload Sheet Pull'!A87</f>
        <v>Budget</v>
      </c>
      <c r="B85" s="180" t="str">
        <f>'Upload Sheet Pull'!B87</f>
        <v>7006-000000</v>
      </c>
      <c r="C85" s="180">
        <f>'Upload Sheet Pull'!C87</f>
        <v>571</v>
      </c>
      <c r="D85" s="180" t="str">
        <f>'Upload Sheet Pull'!D87</f>
        <v>006</v>
      </c>
      <c r="E85" s="180"/>
      <c r="F85" s="180" t="str">
        <f>IF('Upload Sheet Pull'!E87="","",'Upload Sheet Pull'!E87)</f>
        <v/>
      </c>
      <c r="G85" s="180"/>
      <c r="H85" s="186">
        <f>'Upload Sheet Pull'!J87</f>
        <v>0</v>
      </c>
      <c r="I85" s="186">
        <f>'Upload Sheet Pull'!K87</f>
        <v>0</v>
      </c>
      <c r="J85" s="186">
        <f>'Upload Sheet Pull'!L87</f>
        <v>0</v>
      </c>
      <c r="K85" s="186">
        <f>'Upload Sheet Pull'!M87</f>
        <v>0</v>
      </c>
      <c r="L85" s="186">
        <f>'Upload Sheet Pull'!N87</f>
        <v>0</v>
      </c>
      <c r="M85" s="186">
        <f>'Upload Sheet Pull'!O87</f>
        <v>0</v>
      </c>
      <c r="N85" s="186">
        <f>'Upload Sheet Pull'!P87</f>
        <v>0</v>
      </c>
      <c r="O85" s="186">
        <f>'Upload Sheet Pull'!Q87</f>
        <v>0</v>
      </c>
      <c r="P85" s="186">
        <f>'Upload Sheet Pull'!R87</f>
        <v>0</v>
      </c>
      <c r="Q85" s="186">
        <f>'Upload Sheet Pull'!S87</f>
        <v>0</v>
      </c>
      <c r="R85" s="186">
        <f>'Upload Sheet Pull'!T87</f>
        <v>0</v>
      </c>
      <c r="S85" s="186">
        <f>'Upload Sheet Pull'!U87</f>
        <v>0</v>
      </c>
      <c r="T85" s="186">
        <f t="shared" si="1"/>
        <v>0</v>
      </c>
      <c r="U85" s="180"/>
      <c r="V85" s="180"/>
      <c r="W85" s="180"/>
      <c r="X85" s="180"/>
      <c r="Y85" s="180"/>
      <c r="Z85" s="180"/>
    </row>
    <row r="86" ht="12.75" customHeight="1">
      <c r="A86" s="180" t="str">
        <f>'Upload Sheet Pull'!A88</f>
        <v>Budget</v>
      </c>
      <c r="B86" s="180" t="str">
        <f>'Upload Sheet Pull'!B88</f>
        <v>7008-000000</v>
      </c>
      <c r="C86" s="180">
        <f>'Upload Sheet Pull'!C88</f>
        <v>571</v>
      </c>
      <c r="D86" s="180" t="str">
        <f>'Upload Sheet Pull'!D88</f>
        <v>006</v>
      </c>
      <c r="E86" s="180"/>
      <c r="F86" s="180" t="str">
        <f>IF('Upload Sheet Pull'!E88="","",'Upload Sheet Pull'!E88)</f>
        <v/>
      </c>
      <c r="G86" s="180"/>
      <c r="H86" s="186">
        <f>'Upload Sheet Pull'!J88</f>
        <v>0</v>
      </c>
      <c r="I86" s="186">
        <f>'Upload Sheet Pull'!K88</f>
        <v>0</v>
      </c>
      <c r="J86" s="186">
        <f>'Upload Sheet Pull'!L88</f>
        <v>0</v>
      </c>
      <c r="K86" s="186">
        <f>'Upload Sheet Pull'!M88</f>
        <v>0</v>
      </c>
      <c r="L86" s="186">
        <f>'Upload Sheet Pull'!N88</f>
        <v>0</v>
      </c>
      <c r="M86" s="186">
        <f>'Upload Sheet Pull'!O88</f>
        <v>0</v>
      </c>
      <c r="N86" s="186">
        <f>'Upload Sheet Pull'!P88</f>
        <v>0</v>
      </c>
      <c r="O86" s="186">
        <f>'Upload Sheet Pull'!Q88</f>
        <v>0</v>
      </c>
      <c r="P86" s="186">
        <f>'Upload Sheet Pull'!R88</f>
        <v>0</v>
      </c>
      <c r="Q86" s="186">
        <f>'Upload Sheet Pull'!S88</f>
        <v>0</v>
      </c>
      <c r="R86" s="186">
        <f>'Upload Sheet Pull'!T88</f>
        <v>0</v>
      </c>
      <c r="S86" s="186">
        <f>'Upload Sheet Pull'!U88</f>
        <v>0</v>
      </c>
      <c r="T86" s="186">
        <f t="shared" si="1"/>
        <v>0</v>
      </c>
      <c r="U86" s="180"/>
      <c r="V86" s="180"/>
      <c r="W86" s="180"/>
      <c r="X86" s="180"/>
      <c r="Y86" s="180"/>
      <c r="Z86" s="180"/>
    </row>
    <row r="87" ht="12.75" customHeight="1">
      <c r="A87" s="180" t="str">
        <f>'Upload Sheet Pull'!A89</f>
        <v>Budget</v>
      </c>
      <c r="B87" s="180" t="str">
        <f>'Upload Sheet Pull'!B89</f>
        <v>7010-000000</v>
      </c>
      <c r="C87" s="180">
        <f>'Upload Sheet Pull'!C89</f>
        <v>571</v>
      </c>
      <c r="D87" s="180" t="str">
        <f>'Upload Sheet Pull'!D89</f>
        <v>006</v>
      </c>
      <c r="E87" s="180"/>
      <c r="F87" s="180" t="str">
        <f>IF('Upload Sheet Pull'!E89="","",'Upload Sheet Pull'!E89)</f>
        <v/>
      </c>
      <c r="G87" s="180"/>
      <c r="H87" s="186">
        <f>'Upload Sheet Pull'!J89</f>
        <v>0</v>
      </c>
      <c r="I87" s="186">
        <f>'Upload Sheet Pull'!K89</f>
        <v>0</v>
      </c>
      <c r="J87" s="186">
        <f>'Upload Sheet Pull'!L89</f>
        <v>0</v>
      </c>
      <c r="K87" s="186">
        <f>'Upload Sheet Pull'!M89</f>
        <v>0</v>
      </c>
      <c r="L87" s="186">
        <f>'Upload Sheet Pull'!N89</f>
        <v>0</v>
      </c>
      <c r="M87" s="186">
        <f>'Upload Sheet Pull'!O89</f>
        <v>0</v>
      </c>
      <c r="N87" s="186">
        <f>'Upload Sheet Pull'!P89</f>
        <v>0</v>
      </c>
      <c r="O87" s="186">
        <f>'Upload Sheet Pull'!Q89</f>
        <v>0</v>
      </c>
      <c r="P87" s="186">
        <f>'Upload Sheet Pull'!R89</f>
        <v>0</v>
      </c>
      <c r="Q87" s="186">
        <f>'Upload Sheet Pull'!S89</f>
        <v>0</v>
      </c>
      <c r="R87" s="186">
        <f>'Upload Sheet Pull'!T89</f>
        <v>0</v>
      </c>
      <c r="S87" s="186">
        <f>'Upload Sheet Pull'!U89</f>
        <v>0</v>
      </c>
      <c r="T87" s="186">
        <f t="shared" si="1"/>
        <v>0</v>
      </c>
      <c r="U87" s="180"/>
      <c r="V87" s="180"/>
      <c r="W87" s="180"/>
      <c r="X87" s="180"/>
      <c r="Y87" s="180"/>
      <c r="Z87" s="180"/>
    </row>
    <row r="88" ht="12.75" customHeight="1">
      <c r="A88" s="180" t="str">
        <f>'Upload Sheet Pull'!A90</f>
        <v>Budget</v>
      </c>
      <c r="B88" s="180" t="str">
        <f>'Upload Sheet Pull'!B90</f>
        <v>7012-000000</v>
      </c>
      <c r="C88" s="180">
        <f>'Upload Sheet Pull'!C90</f>
        <v>571</v>
      </c>
      <c r="D88" s="180" t="str">
        <f>'Upload Sheet Pull'!D90</f>
        <v>006</v>
      </c>
      <c r="E88" s="180"/>
      <c r="F88" s="180" t="str">
        <f>IF('Upload Sheet Pull'!E90="","",'Upload Sheet Pull'!E90)</f>
        <v/>
      </c>
      <c r="G88" s="180"/>
      <c r="H88" s="186">
        <f>'Upload Sheet Pull'!J90</f>
        <v>0</v>
      </c>
      <c r="I88" s="186">
        <f>'Upload Sheet Pull'!K90</f>
        <v>0</v>
      </c>
      <c r="J88" s="186">
        <f>'Upload Sheet Pull'!L90</f>
        <v>12</v>
      </c>
      <c r="K88" s="186">
        <f>'Upload Sheet Pull'!M90</f>
        <v>0</v>
      </c>
      <c r="L88" s="186">
        <f>'Upload Sheet Pull'!N90</f>
        <v>0</v>
      </c>
      <c r="M88" s="186">
        <f>'Upload Sheet Pull'!O90</f>
        <v>0</v>
      </c>
      <c r="N88" s="186">
        <f>'Upload Sheet Pull'!P90</f>
        <v>0</v>
      </c>
      <c r="O88" s="186">
        <f>'Upload Sheet Pull'!Q90</f>
        <v>0</v>
      </c>
      <c r="P88" s="186">
        <f>'Upload Sheet Pull'!R90</f>
        <v>0</v>
      </c>
      <c r="Q88" s="186">
        <f>'Upload Sheet Pull'!S90</f>
        <v>0</v>
      </c>
      <c r="R88" s="186">
        <f>'Upload Sheet Pull'!T90</f>
        <v>0</v>
      </c>
      <c r="S88" s="186">
        <f>'Upload Sheet Pull'!U90</f>
        <v>0</v>
      </c>
      <c r="T88" s="186">
        <f t="shared" si="1"/>
        <v>12</v>
      </c>
      <c r="U88" s="180"/>
      <c r="V88" s="180"/>
      <c r="W88" s="180"/>
      <c r="X88" s="180"/>
      <c r="Y88" s="180"/>
      <c r="Z88" s="180"/>
    </row>
    <row r="89" ht="12.75" customHeight="1">
      <c r="A89" s="180" t="str">
        <f>'Upload Sheet Pull'!A91</f>
        <v>Budget</v>
      </c>
      <c r="B89" s="180" t="str">
        <f>'Upload Sheet Pull'!B91</f>
        <v>7036-000000</v>
      </c>
      <c r="C89" s="180">
        <f>'Upload Sheet Pull'!C91</f>
        <v>571</v>
      </c>
      <c r="D89" s="180" t="str">
        <f>'Upload Sheet Pull'!D91</f>
        <v>006</v>
      </c>
      <c r="E89" s="180"/>
      <c r="F89" s="180" t="str">
        <f>IF('Upload Sheet Pull'!E91="","",'Upload Sheet Pull'!E91)</f>
        <v/>
      </c>
      <c r="G89" s="180"/>
      <c r="H89" s="186">
        <f>'Upload Sheet Pull'!J91</f>
        <v>0</v>
      </c>
      <c r="I89" s="186">
        <f>'Upload Sheet Pull'!K91</f>
        <v>0</v>
      </c>
      <c r="J89" s="186">
        <f>'Upload Sheet Pull'!L91</f>
        <v>0</v>
      </c>
      <c r="K89" s="186">
        <f>'Upload Sheet Pull'!M91</f>
        <v>0</v>
      </c>
      <c r="L89" s="186">
        <f>'Upload Sheet Pull'!N91</f>
        <v>0</v>
      </c>
      <c r="M89" s="186">
        <f>'Upload Sheet Pull'!O91</f>
        <v>0</v>
      </c>
      <c r="N89" s="186">
        <f>'Upload Sheet Pull'!P91</f>
        <v>0</v>
      </c>
      <c r="O89" s="186">
        <f>'Upload Sheet Pull'!Q91</f>
        <v>0</v>
      </c>
      <c r="P89" s="186">
        <f>'Upload Sheet Pull'!R91</f>
        <v>0</v>
      </c>
      <c r="Q89" s="186">
        <f>'Upload Sheet Pull'!S91</f>
        <v>0</v>
      </c>
      <c r="R89" s="186">
        <f>'Upload Sheet Pull'!T91</f>
        <v>0</v>
      </c>
      <c r="S89" s="186">
        <f>'Upload Sheet Pull'!U91</f>
        <v>0</v>
      </c>
      <c r="T89" s="186">
        <f t="shared" si="1"/>
        <v>0</v>
      </c>
      <c r="U89" s="180"/>
      <c r="V89" s="180"/>
      <c r="W89" s="180"/>
      <c r="X89" s="180"/>
      <c r="Y89" s="180"/>
      <c r="Z89" s="180"/>
    </row>
    <row r="90" ht="12.75" customHeight="1">
      <c r="A90" s="180" t="str">
        <f>'Upload Sheet Pull'!A92</f>
        <v>Budget</v>
      </c>
      <c r="B90" s="180" t="str">
        <f>'Upload Sheet Pull'!B92</f>
        <v>7044-000000</v>
      </c>
      <c r="C90" s="180">
        <f>'Upload Sheet Pull'!C92</f>
        <v>571</v>
      </c>
      <c r="D90" s="180" t="str">
        <f>'Upload Sheet Pull'!D92</f>
        <v>006</v>
      </c>
      <c r="E90" s="180"/>
      <c r="F90" s="180" t="str">
        <f>IF('Upload Sheet Pull'!E92="","",'Upload Sheet Pull'!E92)</f>
        <v/>
      </c>
      <c r="G90" s="180"/>
      <c r="H90" s="186">
        <f>'Upload Sheet Pull'!J92</f>
        <v>0</v>
      </c>
      <c r="I90" s="186">
        <f>'Upload Sheet Pull'!K92</f>
        <v>33</v>
      </c>
      <c r="J90" s="186">
        <f>'Upload Sheet Pull'!L92</f>
        <v>0</v>
      </c>
      <c r="K90" s="186">
        <f>'Upload Sheet Pull'!M92</f>
        <v>300</v>
      </c>
      <c r="L90" s="186">
        <f>'Upload Sheet Pull'!N92</f>
        <v>0</v>
      </c>
      <c r="M90" s="186">
        <f>'Upload Sheet Pull'!O92</f>
        <v>0</v>
      </c>
      <c r="N90" s="186">
        <f>'Upload Sheet Pull'!P92</f>
        <v>0</v>
      </c>
      <c r="O90" s="186">
        <f>'Upload Sheet Pull'!Q92</f>
        <v>50</v>
      </c>
      <c r="P90" s="186">
        <f>'Upload Sheet Pull'!R92</f>
        <v>0</v>
      </c>
      <c r="Q90" s="186">
        <f>'Upload Sheet Pull'!S92</f>
        <v>50</v>
      </c>
      <c r="R90" s="186">
        <f>'Upload Sheet Pull'!T92</f>
        <v>0</v>
      </c>
      <c r="S90" s="186">
        <f>'Upload Sheet Pull'!U92</f>
        <v>50</v>
      </c>
      <c r="T90" s="186">
        <f t="shared" si="1"/>
        <v>483</v>
      </c>
      <c r="U90" s="180"/>
      <c r="V90" s="180"/>
      <c r="W90" s="180"/>
      <c r="X90" s="180"/>
      <c r="Y90" s="180"/>
      <c r="Z90" s="180"/>
    </row>
    <row r="91" ht="12.75" customHeight="1">
      <c r="A91" s="180" t="str">
        <f>'Upload Sheet Pull'!A93</f>
        <v>Budget</v>
      </c>
      <c r="B91" s="180" t="str">
        <f>'Upload Sheet Pull'!B93</f>
        <v>7082-000000</v>
      </c>
      <c r="C91" s="180">
        <f>'Upload Sheet Pull'!C93</f>
        <v>571</v>
      </c>
      <c r="D91" s="180" t="str">
        <f>'Upload Sheet Pull'!D93</f>
        <v>006</v>
      </c>
      <c r="E91" s="180"/>
      <c r="F91" s="180" t="str">
        <f>IF('Upload Sheet Pull'!E93="","",'Upload Sheet Pull'!E93)</f>
        <v/>
      </c>
      <c r="G91" s="180"/>
      <c r="H91" s="186">
        <f>'Upload Sheet Pull'!J93</f>
        <v>300</v>
      </c>
      <c r="I91" s="186">
        <f>'Upload Sheet Pull'!K93</f>
        <v>220</v>
      </c>
      <c r="J91" s="186">
        <f>'Upload Sheet Pull'!L93</f>
        <v>290</v>
      </c>
      <c r="K91" s="186">
        <f>'Upload Sheet Pull'!M93</f>
        <v>500</v>
      </c>
      <c r="L91" s="186">
        <f>'Upload Sheet Pull'!N93</f>
        <v>0</v>
      </c>
      <c r="M91" s="186">
        <f>'Upload Sheet Pull'!O93</f>
        <v>200</v>
      </c>
      <c r="N91" s="186">
        <f>'Upload Sheet Pull'!P93</f>
        <v>0</v>
      </c>
      <c r="O91" s="186">
        <f>'Upload Sheet Pull'!Q93</f>
        <v>500</v>
      </c>
      <c r="P91" s="186">
        <f>'Upload Sheet Pull'!R93</f>
        <v>0</v>
      </c>
      <c r="Q91" s="186">
        <f>'Upload Sheet Pull'!S93</f>
        <v>0</v>
      </c>
      <c r="R91" s="186">
        <f>'Upload Sheet Pull'!T93</f>
        <v>0</v>
      </c>
      <c r="S91" s="186">
        <f>'Upload Sheet Pull'!U93</f>
        <v>0</v>
      </c>
      <c r="T91" s="186">
        <f t="shared" si="1"/>
        <v>2010</v>
      </c>
      <c r="U91" s="180"/>
      <c r="V91" s="180"/>
      <c r="W91" s="180"/>
      <c r="X91" s="180"/>
      <c r="Y91" s="180"/>
      <c r="Z91" s="180"/>
    </row>
    <row r="92" ht="12.75" customHeight="1">
      <c r="A92" s="180" t="str">
        <f>'Upload Sheet Pull'!A94</f>
        <v>Budget</v>
      </c>
      <c r="B92" s="180" t="str">
        <f>'Upload Sheet Pull'!B94</f>
        <v/>
      </c>
      <c r="C92" s="180">
        <f>'Upload Sheet Pull'!C94</f>
        <v>571</v>
      </c>
      <c r="D92" s="180" t="str">
        <f>'Upload Sheet Pull'!D94</f>
        <v>006</v>
      </c>
      <c r="E92" s="180"/>
      <c r="F92" s="180" t="str">
        <f>IF('Upload Sheet Pull'!E94="","",'Upload Sheet Pull'!E94)</f>
        <v/>
      </c>
      <c r="G92" s="180"/>
      <c r="H92" s="186">
        <f>'Upload Sheet Pull'!J94</f>
        <v>0</v>
      </c>
      <c r="I92" s="186">
        <f>'Upload Sheet Pull'!K94</f>
        <v>0</v>
      </c>
      <c r="J92" s="186">
        <f>'Upload Sheet Pull'!L94</f>
        <v>0</v>
      </c>
      <c r="K92" s="186">
        <f>'Upload Sheet Pull'!M94</f>
        <v>0</v>
      </c>
      <c r="L92" s="186">
        <f>'Upload Sheet Pull'!N94</f>
        <v>0</v>
      </c>
      <c r="M92" s="186">
        <f>'Upload Sheet Pull'!O94</f>
        <v>0</v>
      </c>
      <c r="N92" s="186">
        <f>'Upload Sheet Pull'!P94</f>
        <v>0</v>
      </c>
      <c r="O92" s="186">
        <f>'Upload Sheet Pull'!Q94</f>
        <v>0</v>
      </c>
      <c r="P92" s="186">
        <f>'Upload Sheet Pull'!R94</f>
        <v>0</v>
      </c>
      <c r="Q92" s="186">
        <f>'Upload Sheet Pull'!S94</f>
        <v>0</v>
      </c>
      <c r="R92" s="186">
        <f>'Upload Sheet Pull'!T94</f>
        <v>0</v>
      </c>
      <c r="S92" s="186">
        <f>'Upload Sheet Pull'!U94</f>
        <v>0</v>
      </c>
      <c r="T92" s="186">
        <f t="shared" si="1"/>
        <v>0</v>
      </c>
      <c r="U92" s="180"/>
      <c r="V92" s="180"/>
      <c r="W92" s="180"/>
      <c r="X92" s="180"/>
      <c r="Y92" s="180"/>
      <c r="Z92" s="180"/>
    </row>
    <row r="93" ht="12.75" customHeight="1">
      <c r="A93" s="180" t="str">
        <f>'Upload Sheet Pull'!A95</f>
        <v>Budget</v>
      </c>
      <c r="B93" s="180" t="str">
        <f>'Upload Sheet Pull'!B95</f>
        <v/>
      </c>
      <c r="C93" s="180">
        <f>'Upload Sheet Pull'!C95</f>
        <v>571</v>
      </c>
      <c r="D93" s="180" t="str">
        <f>'Upload Sheet Pull'!D95</f>
        <v>006</v>
      </c>
      <c r="E93" s="180"/>
      <c r="F93" s="180" t="str">
        <f>IF('Upload Sheet Pull'!E95="","",'Upload Sheet Pull'!E95)</f>
        <v/>
      </c>
      <c r="G93" s="180"/>
      <c r="H93" s="186">
        <f>'Upload Sheet Pull'!J95</f>
        <v>0</v>
      </c>
      <c r="I93" s="186">
        <f>'Upload Sheet Pull'!K95</f>
        <v>0</v>
      </c>
      <c r="J93" s="186">
        <f>'Upload Sheet Pull'!L95</f>
        <v>0</v>
      </c>
      <c r="K93" s="186">
        <f>'Upload Sheet Pull'!M95</f>
        <v>0</v>
      </c>
      <c r="L93" s="186">
        <f>'Upload Sheet Pull'!N95</f>
        <v>0</v>
      </c>
      <c r="M93" s="186">
        <f>'Upload Sheet Pull'!O95</f>
        <v>0</v>
      </c>
      <c r="N93" s="186">
        <f>'Upload Sheet Pull'!P95</f>
        <v>0</v>
      </c>
      <c r="O93" s="186">
        <f>'Upload Sheet Pull'!Q95</f>
        <v>0</v>
      </c>
      <c r="P93" s="186">
        <f>'Upload Sheet Pull'!R95</f>
        <v>0</v>
      </c>
      <c r="Q93" s="186">
        <f>'Upload Sheet Pull'!S95</f>
        <v>0</v>
      </c>
      <c r="R93" s="186">
        <f>'Upload Sheet Pull'!T95</f>
        <v>0</v>
      </c>
      <c r="S93" s="186">
        <f>'Upload Sheet Pull'!U95</f>
        <v>0</v>
      </c>
      <c r="T93" s="186">
        <f t="shared" si="1"/>
        <v>0</v>
      </c>
      <c r="U93" s="180"/>
      <c r="V93" s="180"/>
      <c r="W93" s="180"/>
      <c r="X93" s="180"/>
      <c r="Y93" s="180"/>
      <c r="Z93" s="180"/>
    </row>
    <row r="94" ht="12.75" customHeight="1">
      <c r="A94" s="180" t="str">
        <f>'Upload Sheet Pull'!A96</f>
        <v>Budget</v>
      </c>
      <c r="B94" s="180" t="str">
        <f>'Upload Sheet Pull'!B96</f>
        <v/>
      </c>
      <c r="C94" s="180">
        <f>'Upload Sheet Pull'!C96</f>
        <v>571</v>
      </c>
      <c r="D94" s="180" t="str">
        <f>'Upload Sheet Pull'!D96</f>
        <v>006</v>
      </c>
      <c r="E94" s="180"/>
      <c r="F94" s="180" t="str">
        <f>IF('Upload Sheet Pull'!E96="","",'Upload Sheet Pull'!E96)</f>
        <v/>
      </c>
      <c r="G94" s="180"/>
      <c r="H94" s="186">
        <f>'Upload Sheet Pull'!J96</f>
        <v>0</v>
      </c>
      <c r="I94" s="186">
        <f>'Upload Sheet Pull'!K96</f>
        <v>0</v>
      </c>
      <c r="J94" s="186">
        <f>'Upload Sheet Pull'!L96</f>
        <v>0</v>
      </c>
      <c r="K94" s="186">
        <f>'Upload Sheet Pull'!M96</f>
        <v>0</v>
      </c>
      <c r="L94" s="186">
        <f>'Upload Sheet Pull'!N96</f>
        <v>0</v>
      </c>
      <c r="M94" s="186">
        <f>'Upload Sheet Pull'!O96</f>
        <v>0</v>
      </c>
      <c r="N94" s="186">
        <f>'Upload Sheet Pull'!P96</f>
        <v>0</v>
      </c>
      <c r="O94" s="186">
        <f>'Upload Sheet Pull'!Q96</f>
        <v>0</v>
      </c>
      <c r="P94" s="186">
        <f>'Upload Sheet Pull'!R96</f>
        <v>0</v>
      </c>
      <c r="Q94" s="186">
        <f>'Upload Sheet Pull'!S96</f>
        <v>0</v>
      </c>
      <c r="R94" s="186">
        <f>'Upload Sheet Pull'!T96</f>
        <v>0</v>
      </c>
      <c r="S94" s="186">
        <f>'Upload Sheet Pull'!U96</f>
        <v>0</v>
      </c>
      <c r="T94" s="186">
        <f t="shared" si="1"/>
        <v>0</v>
      </c>
      <c r="U94" s="180"/>
      <c r="V94" s="180"/>
      <c r="W94" s="180"/>
      <c r="X94" s="180"/>
      <c r="Y94" s="180"/>
      <c r="Z94" s="180"/>
    </row>
    <row r="95" ht="12.75" customHeight="1">
      <c r="A95" s="180" t="str">
        <f>'Upload Sheet Pull'!A97</f>
        <v>Budget</v>
      </c>
      <c r="B95" s="180" t="str">
        <f>'Upload Sheet Pull'!B97</f>
        <v>7006-000000</v>
      </c>
      <c r="C95" s="180">
        <f>'Upload Sheet Pull'!C97</f>
        <v>572</v>
      </c>
      <c r="D95" s="180" t="str">
        <f>'Upload Sheet Pull'!D97</f>
        <v>006</v>
      </c>
      <c r="E95" s="180"/>
      <c r="F95" s="180" t="str">
        <f>IF('Upload Sheet Pull'!E97="","",'Upload Sheet Pull'!E97)</f>
        <v/>
      </c>
      <c r="G95" s="180"/>
      <c r="H95" s="186">
        <f>'Upload Sheet Pull'!J97</f>
        <v>0</v>
      </c>
      <c r="I95" s="186">
        <f>'Upload Sheet Pull'!K97</f>
        <v>0</v>
      </c>
      <c r="J95" s="186">
        <f>'Upload Sheet Pull'!L97</f>
        <v>0</v>
      </c>
      <c r="K95" s="186">
        <f>'Upload Sheet Pull'!M97</f>
        <v>0</v>
      </c>
      <c r="L95" s="186">
        <f>'Upload Sheet Pull'!N97</f>
        <v>0</v>
      </c>
      <c r="M95" s="186">
        <f>'Upload Sheet Pull'!O97</f>
        <v>0</v>
      </c>
      <c r="N95" s="186">
        <f>'Upload Sheet Pull'!P97</f>
        <v>0</v>
      </c>
      <c r="O95" s="186">
        <f>'Upload Sheet Pull'!Q97</f>
        <v>0</v>
      </c>
      <c r="P95" s="186">
        <f>'Upload Sheet Pull'!R97</f>
        <v>0</v>
      </c>
      <c r="Q95" s="186">
        <f>'Upload Sheet Pull'!S97</f>
        <v>0</v>
      </c>
      <c r="R95" s="186">
        <f>'Upload Sheet Pull'!T97</f>
        <v>0</v>
      </c>
      <c r="S95" s="186">
        <f>'Upload Sheet Pull'!U97</f>
        <v>0</v>
      </c>
      <c r="T95" s="186">
        <f t="shared" si="1"/>
        <v>0</v>
      </c>
      <c r="U95" s="180"/>
      <c r="V95" s="180"/>
      <c r="W95" s="180"/>
      <c r="X95" s="180"/>
      <c r="Y95" s="180"/>
      <c r="Z95" s="180"/>
    </row>
    <row r="96" ht="12.75" customHeight="1">
      <c r="A96" s="180" t="str">
        <f>'Upload Sheet Pull'!A98</f>
        <v>Budget</v>
      </c>
      <c r="B96" s="180" t="str">
        <f>'Upload Sheet Pull'!B98</f>
        <v>7008-000000</v>
      </c>
      <c r="C96" s="180">
        <f>'Upload Sheet Pull'!C98</f>
        <v>572</v>
      </c>
      <c r="D96" s="180" t="str">
        <f>'Upload Sheet Pull'!D98</f>
        <v>006</v>
      </c>
      <c r="E96" s="180"/>
      <c r="F96" s="180" t="str">
        <f>IF('Upload Sheet Pull'!E98="","",'Upload Sheet Pull'!E98)</f>
        <v/>
      </c>
      <c r="G96" s="180"/>
      <c r="H96" s="186">
        <f>'Upload Sheet Pull'!J98</f>
        <v>0</v>
      </c>
      <c r="I96" s="186">
        <f>'Upload Sheet Pull'!K98</f>
        <v>0</v>
      </c>
      <c r="J96" s="186">
        <f>'Upload Sheet Pull'!L98</f>
        <v>0</v>
      </c>
      <c r="K96" s="186">
        <f>'Upload Sheet Pull'!M98</f>
        <v>0</v>
      </c>
      <c r="L96" s="186">
        <f>'Upload Sheet Pull'!N98</f>
        <v>0</v>
      </c>
      <c r="M96" s="186">
        <f>'Upload Sheet Pull'!O98</f>
        <v>0</v>
      </c>
      <c r="N96" s="186">
        <f>'Upload Sheet Pull'!P98</f>
        <v>0</v>
      </c>
      <c r="O96" s="186">
        <f>'Upload Sheet Pull'!Q98</f>
        <v>0</v>
      </c>
      <c r="P96" s="186">
        <f>'Upload Sheet Pull'!R98</f>
        <v>0</v>
      </c>
      <c r="Q96" s="186">
        <f>'Upload Sheet Pull'!S98</f>
        <v>0</v>
      </c>
      <c r="R96" s="186">
        <f>'Upload Sheet Pull'!T98</f>
        <v>0</v>
      </c>
      <c r="S96" s="186">
        <f>'Upload Sheet Pull'!U98</f>
        <v>0</v>
      </c>
      <c r="T96" s="186">
        <f t="shared" si="1"/>
        <v>0</v>
      </c>
      <c r="U96" s="180"/>
      <c r="V96" s="180"/>
      <c r="W96" s="180"/>
      <c r="X96" s="180"/>
      <c r="Y96" s="180"/>
      <c r="Z96" s="180"/>
    </row>
    <row r="97" ht="12.75" customHeight="1">
      <c r="A97" s="180" t="str">
        <f>'Upload Sheet Pull'!A99</f>
        <v>Budget</v>
      </c>
      <c r="B97" s="180" t="str">
        <f>'Upload Sheet Pull'!B99</f>
        <v>7010-000000</v>
      </c>
      <c r="C97" s="180">
        <f>'Upload Sheet Pull'!C99</f>
        <v>572</v>
      </c>
      <c r="D97" s="180" t="str">
        <f>'Upload Sheet Pull'!D99</f>
        <v>006</v>
      </c>
      <c r="E97" s="180"/>
      <c r="F97" s="180" t="str">
        <f>IF('Upload Sheet Pull'!E99="","",'Upload Sheet Pull'!E99)</f>
        <v/>
      </c>
      <c r="G97" s="180"/>
      <c r="H97" s="186">
        <f>'Upload Sheet Pull'!J99</f>
        <v>0</v>
      </c>
      <c r="I97" s="186">
        <f>'Upload Sheet Pull'!K99</f>
        <v>0</v>
      </c>
      <c r="J97" s="186">
        <f>'Upload Sheet Pull'!L99</f>
        <v>0</v>
      </c>
      <c r="K97" s="186">
        <f>'Upload Sheet Pull'!M99</f>
        <v>0</v>
      </c>
      <c r="L97" s="186">
        <f>'Upload Sheet Pull'!N99</f>
        <v>0</v>
      </c>
      <c r="M97" s="186">
        <f>'Upload Sheet Pull'!O99</f>
        <v>0</v>
      </c>
      <c r="N97" s="186">
        <f>'Upload Sheet Pull'!P99</f>
        <v>0</v>
      </c>
      <c r="O97" s="186">
        <f>'Upload Sheet Pull'!Q99</f>
        <v>0</v>
      </c>
      <c r="P97" s="186">
        <f>'Upload Sheet Pull'!R99</f>
        <v>0</v>
      </c>
      <c r="Q97" s="186">
        <f>'Upload Sheet Pull'!S99</f>
        <v>0</v>
      </c>
      <c r="R97" s="186">
        <f>'Upload Sheet Pull'!T99</f>
        <v>0</v>
      </c>
      <c r="S97" s="186">
        <f>'Upload Sheet Pull'!U99</f>
        <v>0</v>
      </c>
      <c r="T97" s="186">
        <f t="shared" si="1"/>
        <v>0</v>
      </c>
      <c r="U97" s="180"/>
      <c r="V97" s="180"/>
      <c r="W97" s="180"/>
      <c r="X97" s="180"/>
      <c r="Y97" s="180"/>
      <c r="Z97" s="180"/>
    </row>
    <row r="98" ht="12.75" customHeight="1">
      <c r="A98" s="180" t="str">
        <f>'Upload Sheet Pull'!A100</f>
        <v>Budget</v>
      </c>
      <c r="B98" s="180" t="str">
        <f>'Upload Sheet Pull'!B100</f>
        <v>7012-000000</v>
      </c>
      <c r="C98" s="180">
        <f>'Upload Sheet Pull'!C100</f>
        <v>572</v>
      </c>
      <c r="D98" s="180" t="str">
        <f>'Upload Sheet Pull'!D100</f>
        <v>006</v>
      </c>
      <c r="E98" s="180"/>
      <c r="F98" s="180" t="str">
        <f>IF('Upload Sheet Pull'!E100="","",'Upload Sheet Pull'!E100)</f>
        <v/>
      </c>
      <c r="G98" s="180"/>
      <c r="H98" s="186">
        <f>'Upload Sheet Pull'!J100</f>
        <v>0</v>
      </c>
      <c r="I98" s="186">
        <f>'Upload Sheet Pull'!K100</f>
        <v>0</v>
      </c>
      <c r="J98" s="186">
        <f>'Upload Sheet Pull'!L100</f>
        <v>0</v>
      </c>
      <c r="K98" s="186">
        <f>'Upload Sheet Pull'!M100</f>
        <v>0</v>
      </c>
      <c r="L98" s="186">
        <f>'Upload Sheet Pull'!N100</f>
        <v>0</v>
      </c>
      <c r="M98" s="186">
        <f>'Upload Sheet Pull'!O100</f>
        <v>0</v>
      </c>
      <c r="N98" s="186">
        <f>'Upload Sheet Pull'!P100</f>
        <v>0</v>
      </c>
      <c r="O98" s="186">
        <f>'Upload Sheet Pull'!Q100</f>
        <v>0</v>
      </c>
      <c r="P98" s="186">
        <f>'Upload Sheet Pull'!R100</f>
        <v>0</v>
      </c>
      <c r="Q98" s="186">
        <f>'Upload Sheet Pull'!S100</f>
        <v>0</v>
      </c>
      <c r="R98" s="186">
        <f>'Upload Sheet Pull'!T100</f>
        <v>0</v>
      </c>
      <c r="S98" s="186">
        <f>'Upload Sheet Pull'!U100</f>
        <v>0</v>
      </c>
      <c r="T98" s="186">
        <f t="shared" si="1"/>
        <v>0</v>
      </c>
      <c r="U98" s="180"/>
      <c r="V98" s="180"/>
      <c r="W98" s="180"/>
      <c r="X98" s="180"/>
      <c r="Y98" s="180"/>
      <c r="Z98" s="180"/>
    </row>
    <row r="99" ht="12.75" customHeight="1">
      <c r="A99" s="180" t="str">
        <f>'Upload Sheet Pull'!A101</f>
        <v>Budget</v>
      </c>
      <c r="B99" s="180" t="str">
        <f>'Upload Sheet Pull'!B101</f>
        <v>7036-000000</v>
      </c>
      <c r="C99" s="180">
        <f>'Upload Sheet Pull'!C101</f>
        <v>572</v>
      </c>
      <c r="D99" s="180" t="str">
        <f>'Upload Sheet Pull'!D101</f>
        <v>006</v>
      </c>
      <c r="E99" s="180"/>
      <c r="F99" s="180" t="str">
        <f>IF('Upload Sheet Pull'!E101="","",'Upload Sheet Pull'!E101)</f>
        <v/>
      </c>
      <c r="G99" s="180"/>
      <c r="H99" s="186">
        <f>'Upload Sheet Pull'!J101</f>
        <v>0</v>
      </c>
      <c r="I99" s="186">
        <f>'Upload Sheet Pull'!K101</f>
        <v>0</v>
      </c>
      <c r="J99" s="186">
        <f>'Upload Sheet Pull'!L101</f>
        <v>0</v>
      </c>
      <c r="K99" s="186">
        <f>'Upload Sheet Pull'!M101</f>
        <v>0</v>
      </c>
      <c r="L99" s="186">
        <f>'Upload Sheet Pull'!N101</f>
        <v>0</v>
      </c>
      <c r="M99" s="186">
        <f>'Upload Sheet Pull'!O101</f>
        <v>0</v>
      </c>
      <c r="N99" s="186">
        <f>'Upload Sheet Pull'!P101</f>
        <v>0</v>
      </c>
      <c r="O99" s="186">
        <f>'Upload Sheet Pull'!Q101</f>
        <v>0</v>
      </c>
      <c r="P99" s="186">
        <f>'Upload Sheet Pull'!R101</f>
        <v>0</v>
      </c>
      <c r="Q99" s="186">
        <f>'Upload Sheet Pull'!S101</f>
        <v>0</v>
      </c>
      <c r="R99" s="186">
        <f>'Upload Sheet Pull'!T101</f>
        <v>0</v>
      </c>
      <c r="S99" s="186">
        <f>'Upload Sheet Pull'!U101</f>
        <v>0</v>
      </c>
      <c r="T99" s="186">
        <f t="shared" si="1"/>
        <v>0</v>
      </c>
      <c r="U99" s="180"/>
      <c r="V99" s="180"/>
      <c r="W99" s="180"/>
      <c r="X99" s="180"/>
      <c r="Y99" s="180"/>
      <c r="Z99" s="180"/>
    </row>
    <row r="100" ht="12.75" customHeight="1">
      <c r="A100" s="180" t="str">
        <f>'Upload Sheet Pull'!A102</f>
        <v>Budget</v>
      </c>
      <c r="B100" s="180" t="str">
        <f>'Upload Sheet Pull'!B102</f>
        <v>7044-000000</v>
      </c>
      <c r="C100" s="180">
        <f>'Upload Sheet Pull'!C102</f>
        <v>572</v>
      </c>
      <c r="D100" s="180" t="str">
        <f>'Upload Sheet Pull'!D102</f>
        <v>006</v>
      </c>
      <c r="E100" s="180"/>
      <c r="F100" s="180" t="str">
        <f>IF('Upload Sheet Pull'!E102="","",'Upload Sheet Pull'!E102)</f>
        <v/>
      </c>
      <c r="G100" s="180"/>
      <c r="H100" s="186">
        <f>'Upload Sheet Pull'!J102</f>
        <v>0</v>
      </c>
      <c r="I100" s="186">
        <f>'Upload Sheet Pull'!K102</f>
        <v>0</v>
      </c>
      <c r="J100" s="186">
        <f>'Upload Sheet Pull'!L102</f>
        <v>0</v>
      </c>
      <c r="K100" s="186">
        <f>'Upload Sheet Pull'!M102</f>
        <v>100</v>
      </c>
      <c r="L100" s="186">
        <f>'Upload Sheet Pull'!N102</f>
        <v>0</v>
      </c>
      <c r="M100" s="186">
        <f>'Upload Sheet Pull'!O102</f>
        <v>0</v>
      </c>
      <c r="N100" s="186">
        <f>'Upload Sheet Pull'!P102</f>
        <v>0</v>
      </c>
      <c r="O100" s="186">
        <f>'Upload Sheet Pull'!Q102</f>
        <v>1140</v>
      </c>
      <c r="P100" s="186">
        <f>'Upload Sheet Pull'!R102</f>
        <v>0</v>
      </c>
      <c r="Q100" s="186">
        <f>'Upload Sheet Pull'!S102</f>
        <v>0</v>
      </c>
      <c r="R100" s="186">
        <f>'Upload Sheet Pull'!T102</f>
        <v>0</v>
      </c>
      <c r="S100" s="186">
        <f>'Upload Sheet Pull'!U102</f>
        <v>0</v>
      </c>
      <c r="T100" s="186">
        <f t="shared" si="1"/>
        <v>1240</v>
      </c>
      <c r="U100" s="180"/>
      <c r="V100" s="180"/>
      <c r="W100" s="180"/>
      <c r="X100" s="180"/>
      <c r="Y100" s="180"/>
      <c r="Z100" s="180"/>
    </row>
    <row r="101" ht="12.75" customHeight="1">
      <c r="A101" s="180" t="str">
        <f>'Upload Sheet Pull'!A103</f>
        <v>Budget</v>
      </c>
      <c r="B101" s="180" t="str">
        <f>'Upload Sheet Pull'!B103</f>
        <v>7082-000000</v>
      </c>
      <c r="C101" s="180">
        <f>'Upload Sheet Pull'!C103</f>
        <v>572</v>
      </c>
      <c r="D101" s="180" t="str">
        <f>'Upload Sheet Pull'!D103</f>
        <v>006</v>
      </c>
      <c r="E101" s="180"/>
      <c r="F101" s="180" t="str">
        <f>IF('Upload Sheet Pull'!E103="","",'Upload Sheet Pull'!E103)</f>
        <v/>
      </c>
      <c r="G101" s="180"/>
      <c r="H101" s="186">
        <f>'Upload Sheet Pull'!J103</f>
        <v>0</v>
      </c>
      <c r="I101" s="186">
        <f>'Upload Sheet Pull'!K103</f>
        <v>0</v>
      </c>
      <c r="J101" s="186">
        <f>'Upload Sheet Pull'!L103</f>
        <v>0</v>
      </c>
      <c r="K101" s="186">
        <f>'Upload Sheet Pull'!M103</f>
        <v>400</v>
      </c>
      <c r="L101" s="186">
        <f>'Upload Sheet Pull'!N103</f>
        <v>0</v>
      </c>
      <c r="M101" s="186">
        <f>'Upload Sheet Pull'!O103</f>
        <v>0</v>
      </c>
      <c r="N101" s="186">
        <f>'Upload Sheet Pull'!P103</f>
        <v>0</v>
      </c>
      <c r="O101" s="186">
        <f>'Upload Sheet Pull'!Q103</f>
        <v>0</v>
      </c>
      <c r="P101" s="186">
        <f>'Upload Sheet Pull'!R103</f>
        <v>0</v>
      </c>
      <c r="Q101" s="186">
        <f>'Upload Sheet Pull'!S103</f>
        <v>0</v>
      </c>
      <c r="R101" s="186">
        <f>'Upload Sheet Pull'!T103</f>
        <v>0</v>
      </c>
      <c r="S101" s="186">
        <f>'Upload Sheet Pull'!U103</f>
        <v>0</v>
      </c>
      <c r="T101" s="186">
        <f t="shared" si="1"/>
        <v>400</v>
      </c>
      <c r="U101" s="180"/>
      <c r="V101" s="180"/>
      <c r="W101" s="180"/>
      <c r="X101" s="180"/>
      <c r="Y101" s="180"/>
      <c r="Z101" s="180"/>
    </row>
    <row r="102" ht="12.75" customHeight="1">
      <c r="A102" s="180" t="str">
        <f>'Upload Sheet Pull'!A104</f>
        <v>Budget</v>
      </c>
      <c r="B102" s="180" t="str">
        <f>'Upload Sheet Pull'!B104</f>
        <v/>
      </c>
      <c r="C102" s="180">
        <f>'Upload Sheet Pull'!C104</f>
        <v>572</v>
      </c>
      <c r="D102" s="180" t="str">
        <f>'Upload Sheet Pull'!D104</f>
        <v>006</v>
      </c>
      <c r="E102" s="180"/>
      <c r="F102" s="180" t="str">
        <f>IF('Upload Sheet Pull'!E104="","",'Upload Sheet Pull'!E104)</f>
        <v/>
      </c>
      <c r="G102" s="180"/>
      <c r="H102" s="186">
        <f>'Upload Sheet Pull'!J104</f>
        <v>0</v>
      </c>
      <c r="I102" s="186">
        <f>'Upload Sheet Pull'!K104</f>
        <v>0</v>
      </c>
      <c r="J102" s="186">
        <f>'Upload Sheet Pull'!L104</f>
        <v>0</v>
      </c>
      <c r="K102" s="186">
        <f>'Upload Sheet Pull'!M104</f>
        <v>0</v>
      </c>
      <c r="L102" s="186">
        <f>'Upload Sheet Pull'!N104</f>
        <v>0</v>
      </c>
      <c r="M102" s="186">
        <f>'Upload Sheet Pull'!O104</f>
        <v>0</v>
      </c>
      <c r="N102" s="186">
        <f>'Upload Sheet Pull'!P104</f>
        <v>0</v>
      </c>
      <c r="O102" s="186">
        <f>'Upload Sheet Pull'!Q104</f>
        <v>0</v>
      </c>
      <c r="P102" s="186">
        <f>'Upload Sheet Pull'!R104</f>
        <v>0</v>
      </c>
      <c r="Q102" s="186">
        <f>'Upload Sheet Pull'!S104</f>
        <v>0</v>
      </c>
      <c r="R102" s="186">
        <f>'Upload Sheet Pull'!T104</f>
        <v>0</v>
      </c>
      <c r="S102" s="186">
        <f>'Upload Sheet Pull'!U104</f>
        <v>0</v>
      </c>
      <c r="T102" s="186">
        <f t="shared" si="1"/>
        <v>0</v>
      </c>
      <c r="U102" s="180"/>
      <c r="V102" s="180"/>
      <c r="W102" s="180"/>
      <c r="X102" s="180"/>
      <c r="Y102" s="180"/>
      <c r="Z102" s="180"/>
    </row>
    <row r="103" ht="12.75" customHeight="1">
      <c r="A103" s="180" t="str">
        <f>'Upload Sheet Pull'!A105</f>
        <v>Budget</v>
      </c>
      <c r="B103" s="180" t="str">
        <f>'Upload Sheet Pull'!B105</f>
        <v/>
      </c>
      <c r="C103" s="180">
        <f>'Upload Sheet Pull'!C105</f>
        <v>572</v>
      </c>
      <c r="D103" s="180" t="str">
        <f>'Upload Sheet Pull'!D105</f>
        <v>006</v>
      </c>
      <c r="E103" s="180"/>
      <c r="F103" s="180" t="str">
        <f>IF('Upload Sheet Pull'!E105="","",'Upload Sheet Pull'!E105)</f>
        <v/>
      </c>
      <c r="G103" s="180"/>
      <c r="H103" s="186">
        <f>'Upload Sheet Pull'!J105</f>
        <v>0</v>
      </c>
      <c r="I103" s="186">
        <f>'Upload Sheet Pull'!K105</f>
        <v>0</v>
      </c>
      <c r="J103" s="186">
        <f>'Upload Sheet Pull'!L105</f>
        <v>0</v>
      </c>
      <c r="K103" s="186">
        <f>'Upload Sheet Pull'!M105</f>
        <v>0</v>
      </c>
      <c r="L103" s="186">
        <f>'Upload Sheet Pull'!N105</f>
        <v>0</v>
      </c>
      <c r="M103" s="186">
        <f>'Upload Sheet Pull'!O105</f>
        <v>0</v>
      </c>
      <c r="N103" s="186">
        <f>'Upload Sheet Pull'!P105</f>
        <v>0</v>
      </c>
      <c r="O103" s="186">
        <f>'Upload Sheet Pull'!Q105</f>
        <v>0</v>
      </c>
      <c r="P103" s="186">
        <f>'Upload Sheet Pull'!R105</f>
        <v>0</v>
      </c>
      <c r="Q103" s="186">
        <f>'Upload Sheet Pull'!S105</f>
        <v>0</v>
      </c>
      <c r="R103" s="186">
        <f>'Upload Sheet Pull'!T105</f>
        <v>0</v>
      </c>
      <c r="S103" s="186">
        <f>'Upload Sheet Pull'!U105</f>
        <v>0</v>
      </c>
      <c r="T103" s="186">
        <f t="shared" si="1"/>
        <v>0</v>
      </c>
      <c r="U103" s="180"/>
      <c r="V103" s="180"/>
      <c r="W103" s="180"/>
      <c r="X103" s="180"/>
      <c r="Y103" s="180"/>
      <c r="Z103" s="180"/>
    </row>
    <row r="104" ht="12.75" customHeight="1">
      <c r="A104" s="180" t="str">
        <f>'Upload Sheet Pull'!A106</f>
        <v>Budget</v>
      </c>
      <c r="B104" s="180" t="str">
        <f>'Upload Sheet Pull'!B106</f>
        <v/>
      </c>
      <c r="C104" s="180">
        <f>'Upload Sheet Pull'!C106</f>
        <v>572</v>
      </c>
      <c r="D104" s="180" t="str">
        <f>'Upload Sheet Pull'!D106</f>
        <v>006</v>
      </c>
      <c r="E104" s="180"/>
      <c r="F104" s="180" t="str">
        <f>IF('Upload Sheet Pull'!E106="","",'Upload Sheet Pull'!E106)</f>
        <v/>
      </c>
      <c r="G104" s="180"/>
      <c r="H104" s="186">
        <f>'Upload Sheet Pull'!J106</f>
        <v>0</v>
      </c>
      <c r="I104" s="186">
        <f>'Upload Sheet Pull'!K106</f>
        <v>0</v>
      </c>
      <c r="J104" s="186">
        <f>'Upload Sheet Pull'!L106</f>
        <v>0</v>
      </c>
      <c r="K104" s="186">
        <f>'Upload Sheet Pull'!M106</f>
        <v>0</v>
      </c>
      <c r="L104" s="186">
        <f>'Upload Sheet Pull'!N106</f>
        <v>0</v>
      </c>
      <c r="M104" s="186">
        <f>'Upload Sheet Pull'!O106</f>
        <v>0</v>
      </c>
      <c r="N104" s="186">
        <f>'Upload Sheet Pull'!P106</f>
        <v>0</v>
      </c>
      <c r="O104" s="186">
        <f>'Upload Sheet Pull'!Q106</f>
        <v>0</v>
      </c>
      <c r="P104" s="186">
        <f>'Upload Sheet Pull'!R106</f>
        <v>0</v>
      </c>
      <c r="Q104" s="186">
        <f>'Upload Sheet Pull'!S106</f>
        <v>0</v>
      </c>
      <c r="R104" s="186">
        <f>'Upload Sheet Pull'!T106</f>
        <v>0</v>
      </c>
      <c r="S104" s="186">
        <f>'Upload Sheet Pull'!U106</f>
        <v>0</v>
      </c>
      <c r="T104" s="186">
        <f t="shared" si="1"/>
        <v>0</v>
      </c>
      <c r="U104" s="180"/>
      <c r="V104" s="180"/>
      <c r="W104" s="180"/>
      <c r="X104" s="180"/>
      <c r="Y104" s="180"/>
      <c r="Z104" s="180"/>
    </row>
    <row r="105" ht="12.75" customHeight="1">
      <c r="A105" s="180" t="str">
        <f>'Upload Sheet Pull'!A107</f>
        <v>Budget</v>
      </c>
      <c r="B105" s="180" t="str">
        <f>'Upload Sheet Pull'!B107</f>
        <v>7006-000000</v>
      </c>
      <c r="C105" s="180">
        <f>'Upload Sheet Pull'!C107</f>
        <v>573</v>
      </c>
      <c r="D105" s="180" t="str">
        <f>'Upload Sheet Pull'!D107</f>
        <v>006</v>
      </c>
      <c r="E105" s="180"/>
      <c r="F105" s="180" t="str">
        <f>IF('Upload Sheet Pull'!E107="","",'Upload Sheet Pull'!E107)</f>
        <v/>
      </c>
      <c r="G105" s="180"/>
      <c r="H105" s="186">
        <f>'Upload Sheet Pull'!J107</f>
        <v>0</v>
      </c>
      <c r="I105" s="186">
        <f>'Upload Sheet Pull'!K107</f>
        <v>0</v>
      </c>
      <c r="J105" s="186">
        <f>'Upload Sheet Pull'!L107</f>
        <v>0</v>
      </c>
      <c r="K105" s="186">
        <f>'Upload Sheet Pull'!M107</f>
        <v>0</v>
      </c>
      <c r="L105" s="186">
        <f>'Upload Sheet Pull'!N107</f>
        <v>0</v>
      </c>
      <c r="M105" s="186">
        <f>'Upload Sheet Pull'!O107</f>
        <v>0</v>
      </c>
      <c r="N105" s="186">
        <f>'Upload Sheet Pull'!P107</f>
        <v>0</v>
      </c>
      <c r="O105" s="186">
        <f>'Upload Sheet Pull'!Q107</f>
        <v>0</v>
      </c>
      <c r="P105" s="186">
        <f>'Upload Sheet Pull'!R107</f>
        <v>0</v>
      </c>
      <c r="Q105" s="186">
        <f>'Upload Sheet Pull'!S107</f>
        <v>0</v>
      </c>
      <c r="R105" s="186">
        <f>'Upload Sheet Pull'!T107</f>
        <v>0</v>
      </c>
      <c r="S105" s="186">
        <f>'Upload Sheet Pull'!U107</f>
        <v>0</v>
      </c>
      <c r="T105" s="186">
        <f t="shared" si="1"/>
        <v>0</v>
      </c>
      <c r="U105" s="180"/>
      <c r="V105" s="180"/>
      <c r="W105" s="180"/>
      <c r="X105" s="180"/>
      <c r="Y105" s="180"/>
      <c r="Z105" s="180"/>
    </row>
    <row r="106" ht="12.75" customHeight="1">
      <c r="A106" s="180" t="str">
        <f>'Upload Sheet Pull'!A108</f>
        <v>Budget</v>
      </c>
      <c r="B106" s="180" t="str">
        <f>'Upload Sheet Pull'!B108</f>
        <v>7008-000000</v>
      </c>
      <c r="C106" s="180">
        <f>'Upload Sheet Pull'!C108</f>
        <v>573</v>
      </c>
      <c r="D106" s="180" t="str">
        <f>'Upload Sheet Pull'!D108</f>
        <v>006</v>
      </c>
      <c r="E106" s="180"/>
      <c r="F106" s="180" t="str">
        <f>IF('Upload Sheet Pull'!E108="","",'Upload Sheet Pull'!E108)</f>
        <v/>
      </c>
      <c r="G106" s="180"/>
      <c r="H106" s="186">
        <f>'Upload Sheet Pull'!J108</f>
        <v>0</v>
      </c>
      <c r="I106" s="186">
        <f>'Upload Sheet Pull'!K108</f>
        <v>0</v>
      </c>
      <c r="J106" s="186">
        <f>'Upload Sheet Pull'!L108</f>
        <v>0</v>
      </c>
      <c r="K106" s="186">
        <f>'Upload Sheet Pull'!M108</f>
        <v>0</v>
      </c>
      <c r="L106" s="186">
        <f>'Upload Sheet Pull'!N108</f>
        <v>0</v>
      </c>
      <c r="M106" s="186">
        <f>'Upload Sheet Pull'!O108</f>
        <v>0</v>
      </c>
      <c r="N106" s="186">
        <f>'Upload Sheet Pull'!P108</f>
        <v>0</v>
      </c>
      <c r="O106" s="186">
        <f>'Upload Sheet Pull'!Q108</f>
        <v>0</v>
      </c>
      <c r="P106" s="186">
        <f>'Upload Sheet Pull'!R108</f>
        <v>0</v>
      </c>
      <c r="Q106" s="186">
        <f>'Upload Sheet Pull'!S108</f>
        <v>0</v>
      </c>
      <c r="R106" s="186">
        <f>'Upload Sheet Pull'!T108</f>
        <v>0</v>
      </c>
      <c r="S106" s="186">
        <f>'Upload Sheet Pull'!U108</f>
        <v>0</v>
      </c>
      <c r="T106" s="186">
        <f t="shared" si="1"/>
        <v>0</v>
      </c>
      <c r="U106" s="180"/>
      <c r="V106" s="180"/>
      <c r="W106" s="180"/>
      <c r="X106" s="180"/>
      <c r="Y106" s="180"/>
      <c r="Z106" s="180"/>
    </row>
    <row r="107" ht="12.75" customHeight="1">
      <c r="A107" s="180" t="str">
        <f>'Upload Sheet Pull'!A109</f>
        <v>Budget</v>
      </c>
      <c r="B107" s="180" t="str">
        <f>'Upload Sheet Pull'!B109</f>
        <v>7010-000000</v>
      </c>
      <c r="C107" s="180">
        <f>'Upload Sheet Pull'!C109</f>
        <v>573</v>
      </c>
      <c r="D107" s="180" t="str">
        <f>'Upload Sheet Pull'!D109</f>
        <v>006</v>
      </c>
      <c r="E107" s="180"/>
      <c r="F107" s="180" t="str">
        <f>IF('Upload Sheet Pull'!E109="","",'Upload Sheet Pull'!E109)</f>
        <v/>
      </c>
      <c r="G107" s="180"/>
      <c r="H107" s="186">
        <f>'Upload Sheet Pull'!J109</f>
        <v>0</v>
      </c>
      <c r="I107" s="186">
        <f>'Upload Sheet Pull'!K109</f>
        <v>0</v>
      </c>
      <c r="J107" s="186">
        <f>'Upload Sheet Pull'!L109</f>
        <v>0</v>
      </c>
      <c r="K107" s="186">
        <f>'Upload Sheet Pull'!M109</f>
        <v>0</v>
      </c>
      <c r="L107" s="186">
        <f>'Upload Sheet Pull'!N109</f>
        <v>0</v>
      </c>
      <c r="M107" s="186">
        <f>'Upload Sheet Pull'!O109</f>
        <v>0</v>
      </c>
      <c r="N107" s="186">
        <f>'Upload Sheet Pull'!P109</f>
        <v>0</v>
      </c>
      <c r="O107" s="186">
        <f>'Upload Sheet Pull'!Q109</f>
        <v>0</v>
      </c>
      <c r="P107" s="186">
        <f>'Upload Sheet Pull'!R109</f>
        <v>0</v>
      </c>
      <c r="Q107" s="186">
        <f>'Upload Sheet Pull'!S109</f>
        <v>0</v>
      </c>
      <c r="R107" s="186">
        <f>'Upload Sheet Pull'!T109</f>
        <v>0</v>
      </c>
      <c r="S107" s="186">
        <f>'Upload Sheet Pull'!U109</f>
        <v>0</v>
      </c>
      <c r="T107" s="186">
        <f t="shared" si="1"/>
        <v>0</v>
      </c>
      <c r="U107" s="180"/>
      <c r="V107" s="180"/>
      <c r="W107" s="180"/>
      <c r="X107" s="180"/>
      <c r="Y107" s="180"/>
      <c r="Z107" s="180"/>
    </row>
    <row r="108" ht="12.75" customHeight="1">
      <c r="A108" s="180" t="str">
        <f>'Upload Sheet Pull'!A110</f>
        <v>Budget</v>
      </c>
      <c r="B108" s="180" t="str">
        <f>'Upload Sheet Pull'!B110</f>
        <v>7012-000000</v>
      </c>
      <c r="C108" s="180">
        <f>'Upload Sheet Pull'!C110</f>
        <v>573</v>
      </c>
      <c r="D108" s="180" t="str">
        <f>'Upload Sheet Pull'!D110</f>
        <v>006</v>
      </c>
      <c r="E108" s="180"/>
      <c r="F108" s="180" t="str">
        <f>IF('Upload Sheet Pull'!E110="","",'Upload Sheet Pull'!E110)</f>
        <v/>
      </c>
      <c r="G108" s="180"/>
      <c r="H108" s="186">
        <f>'Upload Sheet Pull'!J110</f>
        <v>0</v>
      </c>
      <c r="I108" s="186">
        <f>'Upload Sheet Pull'!K110</f>
        <v>0</v>
      </c>
      <c r="J108" s="186">
        <f>'Upload Sheet Pull'!L110</f>
        <v>0</v>
      </c>
      <c r="K108" s="186">
        <f>'Upload Sheet Pull'!M110</f>
        <v>0</v>
      </c>
      <c r="L108" s="186">
        <f>'Upload Sheet Pull'!N110</f>
        <v>0</v>
      </c>
      <c r="M108" s="186">
        <f>'Upload Sheet Pull'!O110</f>
        <v>0</v>
      </c>
      <c r="N108" s="186">
        <f>'Upload Sheet Pull'!P110</f>
        <v>0</v>
      </c>
      <c r="O108" s="186">
        <f>'Upload Sheet Pull'!Q110</f>
        <v>0</v>
      </c>
      <c r="P108" s="186">
        <f>'Upload Sheet Pull'!R110</f>
        <v>0</v>
      </c>
      <c r="Q108" s="186">
        <f>'Upload Sheet Pull'!S110</f>
        <v>0</v>
      </c>
      <c r="R108" s="186">
        <f>'Upload Sheet Pull'!T110</f>
        <v>0</v>
      </c>
      <c r="S108" s="186">
        <f>'Upload Sheet Pull'!U110</f>
        <v>0</v>
      </c>
      <c r="T108" s="186">
        <f t="shared" si="1"/>
        <v>0</v>
      </c>
      <c r="U108" s="180"/>
      <c r="V108" s="180"/>
      <c r="W108" s="180"/>
      <c r="X108" s="180"/>
      <c r="Y108" s="180"/>
      <c r="Z108" s="180"/>
    </row>
    <row r="109" ht="12.75" customHeight="1">
      <c r="A109" s="180" t="str">
        <f>'Upload Sheet Pull'!A111</f>
        <v>Budget</v>
      </c>
      <c r="B109" s="180" t="str">
        <f>'Upload Sheet Pull'!B111</f>
        <v>7036-000000</v>
      </c>
      <c r="C109" s="180">
        <f>'Upload Sheet Pull'!C111</f>
        <v>573</v>
      </c>
      <c r="D109" s="180" t="str">
        <f>'Upload Sheet Pull'!D111</f>
        <v>006</v>
      </c>
      <c r="E109" s="180"/>
      <c r="F109" s="180" t="str">
        <f>IF('Upload Sheet Pull'!E111="","",'Upload Sheet Pull'!E111)</f>
        <v/>
      </c>
      <c r="G109" s="180"/>
      <c r="H109" s="186">
        <f>'Upload Sheet Pull'!J111</f>
        <v>0</v>
      </c>
      <c r="I109" s="186">
        <f>'Upload Sheet Pull'!K111</f>
        <v>0</v>
      </c>
      <c r="J109" s="186">
        <f>'Upload Sheet Pull'!L111</f>
        <v>0</v>
      </c>
      <c r="K109" s="186">
        <f>'Upload Sheet Pull'!M111</f>
        <v>0</v>
      </c>
      <c r="L109" s="186">
        <f>'Upload Sheet Pull'!N111</f>
        <v>0</v>
      </c>
      <c r="M109" s="186">
        <f>'Upload Sheet Pull'!O111</f>
        <v>0</v>
      </c>
      <c r="N109" s="186">
        <f>'Upload Sheet Pull'!P111</f>
        <v>0</v>
      </c>
      <c r="O109" s="186">
        <f>'Upload Sheet Pull'!Q111</f>
        <v>0</v>
      </c>
      <c r="P109" s="186">
        <f>'Upload Sheet Pull'!R111</f>
        <v>0</v>
      </c>
      <c r="Q109" s="186">
        <f>'Upload Sheet Pull'!S111</f>
        <v>0</v>
      </c>
      <c r="R109" s="186">
        <f>'Upload Sheet Pull'!T111</f>
        <v>0</v>
      </c>
      <c r="S109" s="186">
        <f>'Upload Sheet Pull'!U111</f>
        <v>0</v>
      </c>
      <c r="T109" s="186">
        <f t="shared" si="1"/>
        <v>0</v>
      </c>
      <c r="U109" s="180"/>
      <c r="V109" s="180"/>
      <c r="W109" s="180"/>
      <c r="X109" s="180"/>
      <c r="Y109" s="180"/>
      <c r="Z109" s="180"/>
    </row>
    <row r="110" ht="12.75" customHeight="1">
      <c r="A110" s="180" t="str">
        <f>'Upload Sheet Pull'!A112</f>
        <v>Budget</v>
      </c>
      <c r="B110" s="180" t="str">
        <f>'Upload Sheet Pull'!B112</f>
        <v>7044-000000</v>
      </c>
      <c r="C110" s="180">
        <f>'Upload Sheet Pull'!C112</f>
        <v>573</v>
      </c>
      <c r="D110" s="180" t="str">
        <f>'Upload Sheet Pull'!D112</f>
        <v>006</v>
      </c>
      <c r="E110" s="180"/>
      <c r="F110" s="180" t="str">
        <f>IF('Upload Sheet Pull'!E112="","",'Upload Sheet Pull'!E112)</f>
        <v/>
      </c>
      <c r="G110" s="180"/>
      <c r="H110" s="186">
        <f>'Upload Sheet Pull'!J112</f>
        <v>0</v>
      </c>
      <c r="I110" s="186">
        <f>'Upload Sheet Pull'!K112</f>
        <v>0</v>
      </c>
      <c r="J110" s="186">
        <f>'Upload Sheet Pull'!L112</f>
        <v>0</v>
      </c>
      <c r="K110" s="186">
        <f>'Upload Sheet Pull'!M112</f>
        <v>15</v>
      </c>
      <c r="L110" s="186">
        <f>'Upload Sheet Pull'!N112</f>
        <v>0</v>
      </c>
      <c r="M110" s="186">
        <f>'Upload Sheet Pull'!O112</f>
        <v>0</v>
      </c>
      <c r="N110" s="186">
        <f>'Upload Sheet Pull'!P112</f>
        <v>0</v>
      </c>
      <c r="O110" s="186">
        <f>'Upload Sheet Pull'!Q112</f>
        <v>0</v>
      </c>
      <c r="P110" s="186">
        <f>'Upload Sheet Pull'!R112</f>
        <v>0</v>
      </c>
      <c r="Q110" s="186">
        <f>'Upload Sheet Pull'!S112</f>
        <v>0</v>
      </c>
      <c r="R110" s="186">
        <f>'Upload Sheet Pull'!T112</f>
        <v>0</v>
      </c>
      <c r="S110" s="186">
        <f>'Upload Sheet Pull'!U112</f>
        <v>0</v>
      </c>
      <c r="T110" s="186">
        <f t="shared" si="1"/>
        <v>15</v>
      </c>
      <c r="U110" s="180"/>
      <c r="V110" s="180"/>
      <c r="W110" s="180"/>
      <c r="X110" s="180"/>
      <c r="Y110" s="180"/>
      <c r="Z110" s="180"/>
    </row>
    <row r="111" ht="12.75" customHeight="1">
      <c r="A111" s="180" t="str">
        <f>'Upload Sheet Pull'!A113</f>
        <v>Budget</v>
      </c>
      <c r="B111" s="180" t="str">
        <f>'Upload Sheet Pull'!B113</f>
        <v>7082-000000</v>
      </c>
      <c r="C111" s="180">
        <f>'Upload Sheet Pull'!C113</f>
        <v>573</v>
      </c>
      <c r="D111" s="180" t="str">
        <f>'Upload Sheet Pull'!D113</f>
        <v>006</v>
      </c>
      <c r="E111" s="180"/>
      <c r="F111" s="180" t="str">
        <f>IF('Upload Sheet Pull'!E113="","",'Upload Sheet Pull'!E113)</f>
        <v/>
      </c>
      <c r="G111" s="180"/>
      <c r="H111" s="186">
        <f>'Upload Sheet Pull'!J113</f>
        <v>0</v>
      </c>
      <c r="I111" s="186">
        <f>'Upload Sheet Pull'!K113</f>
        <v>0</v>
      </c>
      <c r="J111" s="186">
        <f>'Upload Sheet Pull'!L113</f>
        <v>0</v>
      </c>
      <c r="K111" s="186">
        <f>'Upload Sheet Pull'!M113</f>
        <v>30</v>
      </c>
      <c r="L111" s="186">
        <f>'Upload Sheet Pull'!N113</f>
        <v>0</v>
      </c>
      <c r="M111" s="186">
        <f>'Upload Sheet Pull'!O113</f>
        <v>0</v>
      </c>
      <c r="N111" s="186">
        <f>'Upload Sheet Pull'!P113</f>
        <v>0</v>
      </c>
      <c r="O111" s="186">
        <f>'Upload Sheet Pull'!Q113</f>
        <v>0</v>
      </c>
      <c r="P111" s="186">
        <f>'Upload Sheet Pull'!R113</f>
        <v>0</v>
      </c>
      <c r="Q111" s="186">
        <f>'Upload Sheet Pull'!S113</f>
        <v>0</v>
      </c>
      <c r="R111" s="186">
        <f>'Upload Sheet Pull'!T113</f>
        <v>0</v>
      </c>
      <c r="S111" s="186">
        <f>'Upload Sheet Pull'!U113</f>
        <v>0</v>
      </c>
      <c r="T111" s="186">
        <f t="shared" si="1"/>
        <v>30</v>
      </c>
      <c r="U111" s="180"/>
      <c r="V111" s="180"/>
      <c r="W111" s="180"/>
      <c r="X111" s="180"/>
      <c r="Y111" s="180"/>
      <c r="Z111" s="180"/>
    </row>
    <row r="112" ht="12.75" customHeight="1">
      <c r="A112" s="180" t="str">
        <f>'Upload Sheet Pull'!A114</f>
        <v>Budget</v>
      </c>
      <c r="B112" s="180" t="str">
        <f>'Upload Sheet Pull'!B114</f>
        <v/>
      </c>
      <c r="C112" s="180">
        <f>'Upload Sheet Pull'!C114</f>
        <v>573</v>
      </c>
      <c r="D112" s="180" t="str">
        <f>'Upload Sheet Pull'!D114</f>
        <v>006</v>
      </c>
      <c r="E112" s="180"/>
      <c r="F112" s="180" t="str">
        <f>IF('Upload Sheet Pull'!E114="","",'Upload Sheet Pull'!E114)</f>
        <v/>
      </c>
      <c r="G112" s="180"/>
      <c r="H112" s="186">
        <f>'Upload Sheet Pull'!J114</f>
        <v>0</v>
      </c>
      <c r="I112" s="186">
        <f>'Upload Sheet Pull'!K114</f>
        <v>0</v>
      </c>
      <c r="J112" s="186">
        <f>'Upload Sheet Pull'!L114</f>
        <v>0</v>
      </c>
      <c r="K112" s="186">
        <f>'Upload Sheet Pull'!M114</f>
        <v>0</v>
      </c>
      <c r="L112" s="186">
        <f>'Upload Sheet Pull'!N114</f>
        <v>0</v>
      </c>
      <c r="M112" s="186">
        <f>'Upload Sheet Pull'!O114</f>
        <v>0</v>
      </c>
      <c r="N112" s="186">
        <f>'Upload Sheet Pull'!P114</f>
        <v>0</v>
      </c>
      <c r="O112" s="186">
        <f>'Upload Sheet Pull'!Q114</f>
        <v>0</v>
      </c>
      <c r="P112" s="186">
        <f>'Upload Sheet Pull'!R114</f>
        <v>0</v>
      </c>
      <c r="Q112" s="186">
        <f>'Upload Sheet Pull'!S114</f>
        <v>0</v>
      </c>
      <c r="R112" s="186">
        <f>'Upload Sheet Pull'!T114</f>
        <v>0</v>
      </c>
      <c r="S112" s="186">
        <f>'Upload Sheet Pull'!U114</f>
        <v>0</v>
      </c>
      <c r="T112" s="186">
        <f t="shared" si="1"/>
        <v>0</v>
      </c>
      <c r="U112" s="180"/>
      <c r="V112" s="180"/>
      <c r="W112" s="180"/>
      <c r="X112" s="180"/>
      <c r="Y112" s="180"/>
      <c r="Z112" s="180"/>
    </row>
    <row r="113" ht="12.75" customHeight="1">
      <c r="A113" s="180" t="str">
        <f>'Upload Sheet Pull'!A115</f>
        <v>Budget</v>
      </c>
      <c r="B113" s="180" t="str">
        <f>'Upload Sheet Pull'!B115</f>
        <v/>
      </c>
      <c r="C113" s="180">
        <f>'Upload Sheet Pull'!C115</f>
        <v>573</v>
      </c>
      <c r="D113" s="180" t="str">
        <f>'Upload Sheet Pull'!D115</f>
        <v>006</v>
      </c>
      <c r="E113" s="180"/>
      <c r="F113" s="180" t="str">
        <f>IF('Upload Sheet Pull'!E115="","",'Upload Sheet Pull'!E115)</f>
        <v/>
      </c>
      <c r="G113" s="180"/>
      <c r="H113" s="186">
        <f>'Upload Sheet Pull'!J115</f>
        <v>0</v>
      </c>
      <c r="I113" s="186">
        <f>'Upload Sheet Pull'!K115</f>
        <v>0</v>
      </c>
      <c r="J113" s="186">
        <f>'Upload Sheet Pull'!L115</f>
        <v>0</v>
      </c>
      <c r="K113" s="186">
        <f>'Upload Sheet Pull'!M115</f>
        <v>0</v>
      </c>
      <c r="L113" s="186">
        <f>'Upload Sheet Pull'!N115</f>
        <v>0</v>
      </c>
      <c r="M113" s="186">
        <f>'Upload Sheet Pull'!O115</f>
        <v>0</v>
      </c>
      <c r="N113" s="186">
        <f>'Upload Sheet Pull'!P115</f>
        <v>0</v>
      </c>
      <c r="O113" s="186">
        <f>'Upload Sheet Pull'!Q115</f>
        <v>0</v>
      </c>
      <c r="P113" s="186">
        <f>'Upload Sheet Pull'!R115</f>
        <v>0</v>
      </c>
      <c r="Q113" s="186">
        <f>'Upload Sheet Pull'!S115</f>
        <v>0</v>
      </c>
      <c r="R113" s="186">
        <f>'Upload Sheet Pull'!T115</f>
        <v>0</v>
      </c>
      <c r="S113" s="186">
        <f>'Upload Sheet Pull'!U115</f>
        <v>0</v>
      </c>
      <c r="T113" s="186">
        <f t="shared" si="1"/>
        <v>0</v>
      </c>
      <c r="U113" s="180"/>
      <c r="V113" s="180"/>
      <c r="W113" s="180"/>
      <c r="X113" s="180"/>
      <c r="Y113" s="180"/>
      <c r="Z113" s="180"/>
    </row>
    <row r="114" ht="12.75" customHeight="1">
      <c r="A114" s="180" t="str">
        <f>'Upload Sheet Pull'!A116</f>
        <v>Budget</v>
      </c>
      <c r="B114" s="180" t="str">
        <f>'Upload Sheet Pull'!B116</f>
        <v/>
      </c>
      <c r="C114" s="180">
        <f>'Upload Sheet Pull'!C116</f>
        <v>573</v>
      </c>
      <c r="D114" s="180" t="str">
        <f>'Upload Sheet Pull'!D116</f>
        <v>006</v>
      </c>
      <c r="E114" s="180"/>
      <c r="F114" s="180" t="str">
        <f>IF('Upload Sheet Pull'!E116="","",'Upload Sheet Pull'!E116)</f>
        <v/>
      </c>
      <c r="G114" s="180"/>
      <c r="H114" s="186">
        <f>'Upload Sheet Pull'!J116</f>
        <v>0</v>
      </c>
      <c r="I114" s="186">
        <f>'Upload Sheet Pull'!K116</f>
        <v>0</v>
      </c>
      <c r="J114" s="186">
        <f>'Upload Sheet Pull'!L116</f>
        <v>0</v>
      </c>
      <c r="K114" s="186">
        <f>'Upload Sheet Pull'!M116</f>
        <v>0</v>
      </c>
      <c r="L114" s="186">
        <f>'Upload Sheet Pull'!N116</f>
        <v>0</v>
      </c>
      <c r="M114" s="186">
        <f>'Upload Sheet Pull'!O116</f>
        <v>0</v>
      </c>
      <c r="N114" s="186">
        <f>'Upload Sheet Pull'!P116</f>
        <v>0</v>
      </c>
      <c r="O114" s="186">
        <f>'Upload Sheet Pull'!Q116</f>
        <v>0</v>
      </c>
      <c r="P114" s="186">
        <f>'Upload Sheet Pull'!R116</f>
        <v>0</v>
      </c>
      <c r="Q114" s="186">
        <f>'Upload Sheet Pull'!S116</f>
        <v>0</v>
      </c>
      <c r="R114" s="186">
        <f>'Upload Sheet Pull'!T116</f>
        <v>0</v>
      </c>
      <c r="S114" s="186">
        <f>'Upload Sheet Pull'!U116</f>
        <v>0</v>
      </c>
      <c r="T114" s="186">
        <f t="shared" si="1"/>
        <v>0</v>
      </c>
      <c r="U114" s="180"/>
      <c r="V114" s="180"/>
      <c r="W114" s="180"/>
      <c r="X114" s="180"/>
      <c r="Y114" s="180"/>
      <c r="Z114" s="180"/>
    </row>
    <row r="115" ht="12.75" customHeight="1">
      <c r="A115" s="180" t="str">
        <f>'Upload Sheet Pull'!A117</f>
        <v>Budget</v>
      </c>
      <c r="B115" s="180" t="str">
        <f>'Upload Sheet Pull'!B117</f>
        <v>7006-000000</v>
      </c>
      <c r="C115" s="180">
        <f>'Upload Sheet Pull'!C117</f>
        <v>574</v>
      </c>
      <c r="D115" s="180" t="str">
        <f>'Upload Sheet Pull'!D117</f>
        <v>006</v>
      </c>
      <c r="E115" s="180"/>
      <c r="F115" s="180" t="str">
        <f>IF('Upload Sheet Pull'!E117="","",'Upload Sheet Pull'!E117)</f>
        <v/>
      </c>
      <c r="G115" s="180"/>
      <c r="H115" s="186">
        <f>'Upload Sheet Pull'!J117</f>
        <v>0</v>
      </c>
      <c r="I115" s="186">
        <f>'Upload Sheet Pull'!K117</f>
        <v>0</v>
      </c>
      <c r="J115" s="186">
        <f>'Upload Sheet Pull'!L117</f>
        <v>0</v>
      </c>
      <c r="K115" s="186">
        <f>'Upload Sheet Pull'!M117</f>
        <v>0</v>
      </c>
      <c r="L115" s="186">
        <f>'Upload Sheet Pull'!N117</f>
        <v>0</v>
      </c>
      <c r="M115" s="186">
        <f>'Upload Sheet Pull'!O117</f>
        <v>0</v>
      </c>
      <c r="N115" s="186">
        <f>'Upload Sheet Pull'!P117</f>
        <v>0</v>
      </c>
      <c r="O115" s="186">
        <f>'Upload Sheet Pull'!Q117</f>
        <v>0</v>
      </c>
      <c r="P115" s="186">
        <f>'Upload Sheet Pull'!R117</f>
        <v>0</v>
      </c>
      <c r="Q115" s="186">
        <f>'Upload Sheet Pull'!S117</f>
        <v>0</v>
      </c>
      <c r="R115" s="186">
        <f>'Upload Sheet Pull'!T117</f>
        <v>0</v>
      </c>
      <c r="S115" s="186">
        <f>'Upload Sheet Pull'!U117</f>
        <v>0</v>
      </c>
      <c r="T115" s="186">
        <f t="shared" si="1"/>
        <v>0</v>
      </c>
      <c r="U115" s="180"/>
      <c r="V115" s="180"/>
      <c r="W115" s="180"/>
      <c r="X115" s="180"/>
      <c r="Y115" s="180"/>
      <c r="Z115" s="180"/>
    </row>
    <row r="116" ht="12.75" customHeight="1">
      <c r="A116" s="180" t="str">
        <f>'Upload Sheet Pull'!A118</f>
        <v>Budget</v>
      </c>
      <c r="B116" s="180" t="str">
        <f>'Upload Sheet Pull'!B118</f>
        <v>7008-000000</v>
      </c>
      <c r="C116" s="180">
        <f>'Upload Sheet Pull'!C118</f>
        <v>574</v>
      </c>
      <c r="D116" s="180" t="str">
        <f>'Upload Sheet Pull'!D118</f>
        <v>006</v>
      </c>
      <c r="E116" s="180"/>
      <c r="F116" s="180" t="str">
        <f>IF('Upload Sheet Pull'!E118="","",'Upload Sheet Pull'!E118)</f>
        <v/>
      </c>
      <c r="G116" s="180"/>
      <c r="H116" s="186">
        <f>'Upload Sheet Pull'!J118</f>
        <v>0</v>
      </c>
      <c r="I116" s="186">
        <f>'Upload Sheet Pull'!K118</f>
        <v>0</v>
      </c>
      <c r="J116" s="186">
        <f>'Upload Sheet Pull'!L118</f>
        <v>0</v>
      </c>
      <c r="K116" s="186">
        <f>'Upload Sheet Pull'!M118</f>
        <v>0</v>
      </c>
      <c r="L116" s="186">
        <f>'Upload Sheet Pull'!N118</f>
        <v>0</v>
      </c>
      <c r="M116" s="186">
        <f>'Upload Sheet Pull'!O118</f>
        <v>0</v>
      </c>
      <c r="N116" s="186">
        <f>'Upload Sheet Pull'!P118</f>
        <v>0</v>
      </c>
      <c r="O116" s="186">
        <f>'Upload Sheet Pull'!Q118</f>
        <v>0</v>
      </c>
      <c r="P116" s="186">
        <f>'Upload Sheet Pull'!R118</f>
        <v>0</v>
      </c>
      <c r="Q116" s="186">
        <f>'Upload Sheet Pull'!S118</f>
        <v>0</v>
      </c>
      <c r="R116" s="186">
        <f>'Upload Sheet Pull'!T118</f>
        <v>0</v>
      </c>
      <c r="S116" s="186">
        <f>'Upload Sheet Pull'!U118</f>
        <v>1000</v>
      </c>
      <c r="T116" s="186">
        <f t="shared" si="1"/>
        <v>1000</v>
      </c>
      <c r="U116" s="180"/>
      <c r="V116" s="180"/>
      <c r="W116" s="180"/>
      <c r="X116" s="180"/>
      <c r="Y116" s="180"/>
      <c r="Z116" s="180"/>
    </row>
    <row r="117" ht="12.75" customHeight="1">
      <c r="A117" s="180" t="str">
        <f>'Upload Sheet Pull'!A119</f>
        <v>Budget</v>
      </c>
      <c r="B117" s="180" t="str">
        <f>'Upload Sheet Pull'!B119</f>
        <v>7010-000000</v>
      </c>
      <c r="C117" s="180">
        <f>'Upload Sheet Pull'!C119</f>
        <v>574</v>
      </c>
      <c r="D117" s="180" t="str">
        <f>'Upload Sheet Pull'!D119</f>
        <v>006</v>
      </c>
      <c r="E117" s="180"/>
      <c r="F117" s="180" t="str">
        <f>IF('Upload Sheet Pull'!E119="","",'Upload Sheet Pull'!E119)</f>
        <v/>
      </c>
      <c r="G117" s="180"/>
      <c r="H117" s="186">
        <f>'Upload Sheet Pull'!J119</f>
        <v>0</v>
      </c>
      <c r="I117" s="186">
        <f>'Upload Sheet Pull'!K119</f>
        <v>0</v>
      </c>
      <c r="J117" s="186">
        <f>'Upload Sheet Pull'!L119</f>
        <v>0</v>
      </c>
      <c r="K117" s="186">
        <f>'Upload Sheet Pull'!M119</f>
        <v>0</v>
      </c>
      <c r="L117" s="186">
        <f>'Upload Sheet Pull'!N119</f>
        <v>0</v>
      </c>
      <c r="M117" s="186">
        <f>'Upload Sheet Pull'!O119</f>
        <v>0</v>
      </c>
      <c r="N117" s="186">
        <f>'Upload Sheet Pull'!P119</f>
        <v>0</v>
      </c>
      <c r="O117" s="186">
        <f>'Upload Sheet Pull'!Q119</f>
        <v>0</v>
      </c>
      <c r="P117" s="186">
        <f>'Upload Sheet Pull'!R119</f>
        <v>0</v>
      </c>
      <c r="Q117" s="186">
        <f>'Upload Sheet Pull'!S119</f>
        <v>0</v>
      </c>
      <c r="R117" s="186">
        <f>'Upload Sheet Pull'!T119</f>
        <v>500</v>
      </c>
      <c r="S117" s="186">
        <f>'Upload Sheet Pull'!U119</f>
        <v>0</v>
      </c>
      <c r="T117" s="186">
        <f t="shared" si="1"/>
        <v>500</v>
      </c>
      <c r="U117" s="180"/>
      <c r="V117" s="180"/>
      <c r="W117" s="180"/>
      <c r="X117" s="180"/>
      <c r="Y117" s="180"/>
      <c r="Z117" s="180"/>
    </row>
    <row r="118" ht="12.75" customHeight="1">
      <c r="A118" s="180" t="str">
        <f>'Upload Sheet Pull'!A120</f>
        <v>Budget</v>
      </c>
      <c r="B118" s="180" t="str">
        <f>'Upload Sheet Pull'!B120</f>
        <v>7012-000000</v>
      </c>
      <c r="C118" s="180">
        <f>'Upload Sheet Pull'!C120</f>
        <v>574</v>
      </c>
      <c r="D118" s="180" t="str">
        <f>'Upload Sheet Pull'!D120</f>
        <v>006</v>
      </c>
      <c r="E118" s="180"/>
      <c r="F118" s="180" t="str">
        <f>IF('Upload Sheet Pull'!E120="","",'Upload Sheet Pull'!E120)</f>
        <v/>
      </c>
      <c r="G118" s="180"/>
      <c r="H118" s="186">
        <f>'Upload Sheet Pull'!J120</f>
        <v>0</v>
      </c>
      <c r="I118" s="186">
        <f>'Upload Sheet Pull'!K120</f>
        <v>0</v>
      </c>
      <c r="J118" s="186">
        <f>'Upload Sheet Pull'!L120</f>
        <v>0</v>
      </c>
      <c r="K118" s="186">
        <f>'Upload Sheet Pull'!M120</f>
        <v>0</v>
      </c>
      <c r="L118" s="186">
        <f>'Upload Sheet Pull'!N120</f>
        <v>0</v>
      </c>
      <c r="M118" s="186">
        <f>'Upload Sheet Pull'!O120</f>
        <v>0</v>
      </c>
      <c r="N118" s="186">
        <f>'Upload Sheet Pull'!P120</f>
        <v>0</v>
      </c>
      <c r="O118" s="186">
        <f>'Upload Sheet Pull'!Q120</f>
        <v>0</v>
      </c>
      <c r="P118" s="186">
        <f>'Upload Sheet Pull'!R120</f>
        <v>0</v>
      </c>
      <c r="Q118" s="186">
        <f>'Upload Sheet Pull'!S120</f>
        <v>0</v>
      </c>
      <c r="R118" s="186">
        <f>'Upload Sheet Pull'!T120</f>
        <v>0</v>
      </c>
      <c r="S118" s="186">
        <f>'Upload Sheet Pull'!U120</f>
        <v>0</v>
      </c>
      <c r="T118" s="186">
        <f t="shared" si="1"/>
        <v>0</v>
      </c>
      <c r="U118" s="180"/>
      <c r="V118" s="180"/>
      <c r="W118" s="180"/>
      <c r="X118" s="180"/>
      <c r="Y118" s="180"/>
      <c r="Z118" s="180"/>
    </row>
    <row r="119" ht="12.75" customHeight="1">
      <c r="A119" s="180" t="str">
        <f>'Upload Sheet Pull'!A121</f>
        <v>Budget</v>
      </c>
      <c r="B119" s="180" t="str">
        <f>'Upload Sheet Pull'!B121</f>
        <v>7036-000000</v>
      </c>
      <c r="C119" s="180">
        <f>'Upload Sheet Pull'!C121</f>
        <v>574</v>
      </c>
      <c r="D119" s="180" t="str">
        <f>'Upload Sheet Pull'!D121</f>
        <v>006</v>
      </c>
      <c r="E119" s="180"/>
      <c r="F119" s="180" t="str">
        <f>IF('Upload Sheet Pull'!E121="","",'Upload Sheet Pull'!E121)</f>
        <v/>
      </c>
      <c r="G119" s="180"/>
      <c r="H119" s="186">
        <f>'Upload Sheet Pull'!J121</f>
        <v>0</v>
      </c>
      <c r="I119" s="186">
        <f>'Upload Sheet Pull'!K121</f>
        <v>0</v>
      </c>
      <c r="J119" s="186">
        <f>'Upload Sheet Pull'!L121</f>
        <v>0</v>
      </c>
      <c r="K119" s="186">
        <f>'Upload Sheet Pull'!M121</f>
        <v>0</v>
      </c>
      <c r="L119" s="186">
        <f>'Upload Sheet Pull'!N121</f>
        <v>0</v>
      </c>
      <c r="M119" s="186">
        <f>'Upload Sheet Pull'!O121</f>
        <v>0</v>
      </c>
      <c r="N119" s="186">
        <f>'Upload Sheet Pull'!P121</f>
        <v>0</v>
      </c>
      <c r="O119" s="186">
        <f>'Upload Sheet Pull'!Q121</f>
        <v>0</v>
      </c>
      <c r="P119" s="186">
        <f>'Upload Sheet Pull'!R121</f>
        <v>0</v>
      </c>
      <c r="Q119" s="186">
        <f>'Upload Sheet Pull'!S121</f>
        <v>0</v>
      </c>
      <c r="R119" s="186">
        <f>'Upload Sheet Pull'!T121</f>
        <v>0</v>
      </c>
      <c r="S119" s="186">
        <f>'Upload Sheet Pull'!U121</f>
        <v>0</v>
      </c>
      <c r="T119" s="186">
        <f t="shared" si="1"/>
        <v>0</v>
      </c>
      <c r="U119" s="180"/>
      <c r="V119" s="180"/>
      <c r="W119" s="180"/>
      <c r="X119" s="180"/>
      <c r="Y119" s="180"/>
      <c r="Z119" s="180"/>
    </row>
    <row r="120" ht="12.75" customHeight="1">
      <c r="A120" s="180" t="str">
        <f>'Upload Sheet Pull'!A122</f>
        <v>Budget</v>
      </c>
      <c r="B120" s="180" t="str">
        <f>'Upload Sheet Pull'!B122</f>
        <v>7044-000000</v>
      </c>
      <c r="C120" s="180">
        <f>'Upload Sheet Pull'!C122</f>
        <v>574</v>
      </c>
      <c r="D120" s="180" t="str">
        <f>'Upload Sheet Pull'!D122</f>
        <v>006</v>
      </c>
      <c r="E120" s="180"/>
      <c r="F120" s="180" t="str">
        <f>IF('Upload Sheet Pull'!E122="","",'Upload Sheet Pull'!E122)</f>
        <v/>
      </c>
      <c r="G120" s="180"/>
      <c r="H120" s="186">
        <f>'Upload Sheet Pull'!J122</f>
        <v>0</v>
      </c>
      <c r="I120" s="186">
        <f>'Upload Sheet Pull'!K122</f>
        <v>0</v>
      </c>
      <c r="J120" s="186">
        <f>'Upload Sheet Pull'!L122</f>
        <v>0</v>
      </c>
      <c r="K120" s="186">
        <f>'Upload Sheet Pull'!M122</f>
        <v>0</v>
      </c>
      <c r="L120" s="186">
        <f>'Upload Sheet Pull'!N122</f>
        <v>0</v>
      </c>
      <c r="M120" s="186">
        <f>'Upload Sheet Pull'!O122</f>
        <v>0</v>
      </c>
      <c r="N120" s="186">
        <f>'Upload Sheet Pull'!P122</f>
        <v>0</v>
      </c>
      <c r="O120" s="186">
        <f>'Upload Sheet Pull'!Q122</f>
        <v>0</v>
      </c>
      <c r="P120" s="186">
        <f>'Upload Sheet Pull'!R122</f>
        <v>0</v>
      </c>
      <c r="Q120" s="186">
        <f>'Upload Sheet Pull'!S122</f>
        <v>325</v>
      </c>
      <c r="R120" s="186">
        <f>'Upload Sheet Pull'!T122</f>
        <v>300</v>
      </c>
      <c r="S120" s="186">
        <f>'Upload Sheet Pull'!U122</f>
        <v>0</v>
      </c>
      <c r="T120" s="186">
        <f t="shared" si="1"/>
        <v>625</v>
      </c>
      <c r="U120" s="180"/>
      <c r="V120" s="180"/>
      <c r="W120" s="180"/>
      <c r="X120" s="180"/>
      <c r="Y120" s="180"/>
      <c r="Z120" s="180"/>
    </row>
    <row r="121" ht="12.75" customHeight="1">
      <c r="A121" s="180" t="str">
        <f>'Upload Sheet Pull'!A123</f>
        <v>Budget</v>
      </c>
      <c r="B121" s="180" t="str">
        <f>'Upload Sheet Pull'!B123</f>
        <v>7082-000000</v>
      </c>
      <c r="C121" s="180">
        <f>'Upload Sheet Pull'!C123</f>
        <v>574</v>
      </c>
      <c r="D121" s="180" t="str">
        <f>'Upload Sheet Pull'!D123</f>
        <v>006</v>
      </c>
      <c r="E121" s="180"/>
      <c r="F121" s="180" t="str">
        <f>IF('Upload Sheet Pull'!E123="","",'Upload Sheet Pull'!E123)</f>
        <v/>
      </c>
      <c r="G121" s="180"/>
      <c r="H121" s="186">
        <f>'Upload Sheet Pull'!J123</f>
        <v>0</v>
      </c>
      <c r="I121" s="186">
        <f>'Upload Sheet Pull'!K123</f>
        <v>0</v>
      </c>
      <c r="J121" s="186">
        <f>'Upload Sheet Pull'!L123</f>
        <v>0</v>
      </c>
      <c r="K121" s="186">
        <f>'Upload Sheet Pull'!M123</f>
        <v>0</v>
      </c>
      <c r="L121" s="186">
        <f>'Upload Sheet Pull'!N123</f>
        <v>0</v>
      </c>
      <c r="M121" s="186">
        <f>'Upload Sheet Pull'!O123</f>
        <v>0</v>
      </c>
      <c r="N121" s="186">
        <f>'Upload Sheet Pull'!P123</f>
        <v>0</v>
      </c>
      <c r="O121" s="186">
        <f>'Upload Sheet Pull'!Q123</f>
        <v>0</v>
      </c>
      <c r="P121" s="186">
        <f>'Upload Sheet Pull'!R123</f>
        <v>0</v>
      </c>
      <c r="Q121" s="186">
        <f>'Upload Sheet Pull'!S123</f>
        <v>0</v>
      </c>
      <c r="R121" s="186">
        <f>'Upload Sheet Pull'!T123</f>
        <v>0</v>
      </c>
      <c r="S121" s="186">
        <f>'Upload Sheet Pull'!U123</f>
        <v>0</v>
      </c>
      <c r="T121" s="186">
        <f t="shared" si="1"/>
        <v>0</v>
      </c>
      <c r="U121" s="180"/>
      <c r="V121" s="180"/>
      <c r="W121" s="180"/>
      <c r="X121" s="180"/>
      <c r="Y121" s="180"/>
      <c r="Z121" s="180"/>
    </row>
    <row r="122" ht="12.75" customHeight="1">
      <c r="A122" s="180" t="str">
        <f>'Upload Sheet Pull'!A124</f>
        <v>Budget</v>
      </c>
      <c r="B122" s="180" t="str">
        <f>'Upload Sheet Pull'!B124</f>
        <v/>
      </c>
      <c r="C122" s="180">
        <f>'Upload Sheet Pull'!C124</f>
        <v>574</v>
      </c>
      <c r="D122" s="180" t="str">
        <f>'Upload Sheet Pull'!D124</f>
        <v>006</v>
      </c>
      <c r="E122" s="180"/>
      <c r="F122" s="180" t="str">
        <f>IF('Upload Sheet Pull'!E124="","",'Upload Sheet Pull'!E124)</f>
        <v/>
      </c>
      <c r="G122" s="180"/>
      <c r="H122" s="186">
        <f>'Upload Sheet Pull'!J124</f>
        <v>0</v>
      </c>
      <c r="I122" s="186">
        <f>'Upload Sheet Pull'!K124</f>
        <v>0</v>
      </c>
      <c r="J122" s="186">
        <f>'Upload Sheet Pull'!L124</f>
        <v>0</v>
      </c>
      <c r="K122" s="186">
        <f>'Upload Sheet Pull'!M124</f>
        <v>0</v>
      </c>
      <c r="L122" s="186">
        <f>'Upload Sheet Pull'!N124</f>
        <v>0</v>
      </c>
      <c r="M122" s="186">
        <f>'Upload Sheet Pull'!O124</f>
        <v>0</v>
      </c>
      <c r="N122" s="186">
        <f>'Upload Sheet Pull'!P124</f>
        <v>0</v>
      </c>
      <c r="O122" s="186">
        <f>'Upload Sheet Pull'!Q124</f>
        <v>0</v>
      </c>
      <c r="P122" s="186">
        <f>'Upload Sheet Pull'!R124</f>
        <v>0</v>
      </c>
      <c r="Q122" s="186">
        <f>'Upload Sheet Pull'!S124</f>
        <v>0</v>
      </c>
      <c r="R122" s="186">
        <f>'Upload Sheet Pull'!T124</f>
        <v>0</v>
      </c>
      <c r="S122" s="186">
        <f>'Upload Sheet Pull'!U124</f>
        <v>0</v>
      </c>
      <c r="T122" s="186">
        <f t="shared" si="1"/>
        <v>0</v>
      </c>
      <c r="U122" s="180"/>
      <c r="V122" s="180"/>
      <c r="W122" s="180"/>
      <c r="X122" s="180"/>
      <c r="Y122" s="180"/>
      <c r="Z122" s="180"/>
    </row>
    <row r="123" ht="12.75" customHeight="1">
      <c r="A123" s="180" t="str">
        <f>'Upload Sheet Pull'!A125</f>
        <v>Budget</v>
      </c>
      <c r="B123" s="180" t="str">
        <f>'Upload Sheet Pull'!B125</f>
        <v/>
      </c>
      <c r="C123" s="180">
        <f>'Upload Sheet Pull'!C125</f>
        <v>574</v>
      </c>
      <c r="D123" s="180" t="str">
        <f>'Upload Sheet Pull'!D125</f>
        <v>006</v>
      </c>
      <c r="E123" s="180"/>
      <c r="F123" s="180" t="str">
        <f>IF('Upload Sheet Pull'!E125="","",'Upload Sheet Pull'!E125)</f>
        <v/>
      </c>
      <c r="G123" s="180"/>
      <c r="H123" s="186">
        <f>'Upload Sheet Pull'!J125</f>
        <v>0</v>
      </c>
      <c r="I123" s="186">
        <f>'Upload Sheet Pull'!K125</f>
        <v>0</v>
      </c>
      <c r="J123" s="186">
        <f>'Upload Sheet Pull'!L125</f>
        <v>0</v>
      </c>
      <c r="K123" s="186">
        <f>'Upload Sheet Pull'!M125</f>
        <v>0</v>
      </c>
      <c r="L123" s="186">
        <f>'Upload Sheet Pull'!N125</f>
        <v>0</v>
      </c>
      <c r="M123" s="186">
        <f>'Upload Sheet Pull'!O125</f>
        <v>0</v>
      </c>
      <c r="N123" s="186">
        <f>'Upload Sheet Pull'!P125</f>
        <v>0</v>
      </c>
      <c r="O123" s="186">
        <f>'Upload Sheet Pull'!Q125</f>
        <v>0</v>
      </c>
      <c r="P123" s="186">
        <f>'Upload Sheet Pull'!R125</f>
        <v>0</v>
      </c>
      <c r="Q123" s="186">
        <f>'Upload Sheet Pull'!S125</f>
        <v>0</v>
      </c>
      <c r="R123" s="186">
        <f>'Upload Sheet Pull'!T125</f>
        <v>0</v>
      </c>
      <c r="S123" s="186">
        <f>'Upload Sheet Pull'!U125</f>
        <v>0</v>
      </c>
      <c r="T123" s="186">
        <f t="shared" si="1"/>
        <v>0</v>
      </c>
      <c r="U123" s="180"/>
      <c r="V123" s="180"/>
      <c r="W123" s="180"/>
      <c r="X123" s="180"/>
      <c r="Y123" s="180"/>
      <c r="Z123" s="180"/>
    </row>
    <row r="124" ht="12.75" customHeight="1">
      <c r="A124" s="180" t="str">
        <f>'Upload Sheet Pull'!A126</f>
        <v>Budget</v>
      </c>
      <c r="B124" s="180" t="str">
        <f>'Upload Sheet Pull'!B126</f>
        <v/>
      </c>
      <c r="C124" s="180">
        <f>'Upload Sheet Pull'!C126</f>
        <v>574</v>
      </c>
      <c r="D124" s="180" t="str">
        <f>'Upload Sheet Pull'!D126</f>
        <v>006</v>
      </c>
      <c r="E124" s="180"/>
      <c r="F124" s="180" t="str">
        <f>IF('Upload Sheet Pull'!E126="","",'Upload Sheet Pull'!E126)</f>
        <v/>
      </c>
      <c r="G124" s="180"/>
      <c r="H124" s="186">
        <f>'Upload Sheet Pull'!J126</f>
        <v>0</v>
      </c>
      <c r="I124" s="186">
        <f>'Upload Sheet Pull'!K126</f>
        <v>0</v>
      </c>
      <c r="J124" s="186">
        <f>'Upload Sheet Pull'!L126</f>
        <v>0</v>
      </c>
      <c r="K124" s="186">
        <f>'Upload Sheet Pull'!M126</f>
        <v>0</v>
      </c>
      <c r="L124" s="186">
        <f>'Upload Sheet Pull'!N126</f>
        <v>0</v>
      </c>
      <c r="M124" s="186">
        <f>'Upload Sheet Pull'!O126</f>
        <v>0</v>
      </c>
      <c r="N124" s="186">
        <f>'Upload Sheet Pull'!P126</f>
        <v>0</v>
      </c>
      <c r="O124" s="186">
        <f>'Upload Sheet Pull'!Q126</f>
        <v>0</v>
      </c>
      <c r="P124" s="186">
        <f>'Upload Sheet Pull'!R126</f>
        <v>0</v>
      </c>
      <c r="Q124" s="186">
        <f>'Upload Sheet Pull'!S126</f>
        <v>0</v>
      </c>
      <c r="R124" s="186">
        <f>'Upload Sheet Pull'!T126</f>
        <v>0</v>
      </c>
      <c r="S124" s="186">
        <f>'Upload Sheet Pull'!U126</f>
        <v>0</v>
      </c>
      <c r="T124" s="186">
        <f t="shared" si="1"/>
        <v>0</v>
      </c>
      <c r="U124" s="180"/>
      <c r="V124" s="180"/>
      <c r="W124" s="180"/>
      <c r="X124" s="180"/>
      <c r="Y124" s="180"/>
      <c r="Z124" s="180"/>
    </row>
    <row r="125" ht="12.75" customHeight="1">
      <c r="A125" s="180" t="str">
        <f>'Upload Sheet Pull'!A127</f>
        <v>Budget</v>
      </c>
      <c r="B125" s="180" t="str">
        <f>'Upload Sheet Pull'!B127</f>
        <v>7006-000000</v>
      </c>
      <c r="C125" s="180">
        <f>'Upload Sheet Pull'!C127</f>
        <v>580</v>
      </c>
      <c r="D125" s="180" t="str">
        <f>'Upload Sheet Pull'!D127</f>
        <v>006</v>
      </c>
      <c r="E125" s="180"/>
      <c r="F125" s="180" t="str">
        <f>IF('Upload Sheet Pull'!E127="","",'Upload Sheet Pull'!E127)</f>
        <v/>
      </c>
      <c r="G125" s="180"/>
      <c r="H125" s="186">
        <f>'Upload Sheet Pull'!J127</f>
        <v>0</v>
      </c>
      <c r="I125" s="186">
        <f>'Upload Sheet Pull'!K127</f>
        <v>0</v>
      </c>
      <c r="J125" s="186">
        <f>'Upload Sheet Pull'!L127</f>
        <v>0</v>
      </c>
      <c r="K125" s="186">
        <f>'Upload Sheet Pull'!M127</f>
        <v>0</v>
      </c>
      <c r="L125" s="186">
        <f>'Upload Sheet Pull'!N127</f>
        <v>0</v>
      </c>
      <c r="M125" s="186">
        <f>'Upload Sheet Pull'!O127</f>
        <v>0</v>
      </c>
      <c r="N125" s="186">
        <f>'Upload Sheet Pull'!P127</f>
        <v>0</v>
      </c>
      <c r="O125" s="186">
        <f>'Upload Sheet Pull'!Q127</f>
        <v>0</v>
      </c>
      <c r="P125" s="186">
        <f>'Upload Sheet Pull'!R127</f>
        <v>0</v>
      </c>
      <c r="Q125" s="186">
        <f>'Upload Sheet Pull'!S127</f>
        <v>0</v>
      </c>
      <c r="R125" s="186">
        <f>'Upload Sheet Pull'!T127</f>
        <v>0</v>
      </c>
      <c r="S125" s="186">
        <f>'Upload Sheet Pull'!U127</f>
        <v>0</v>
      </c>
      <c r="T125" s="186">
        <f t="shared" si="1"/>
        <v>0</v>
      </c>
      <c r="U125" s="180"/>
      <c r="V125" s="180"/>
      <c r="W125" s="180"/>
      <c r="X125" s="180"/>
      <c r="Y125" s="180"/>
      <c r="Z125" s="180"/>
    </row>
    <row r="126" ht="12.75" customHeight="1">
      <c r="A126" s="180" t="str">
        <f>'Upload Sheet Pull'!A128</f>
        <v>Budget</v>
      </c>
      <c r="B126" s="180" t="str">
        <f>'Upload Sheet Pull'!B128</f>
        <v>7008-000000</v>
      </c>
      <c r="C126" s="180">
        <f>'Upload Sheet Pull'!C128</f>
        <v>580</v>
      </c>
      <c r="D126" s="180" t="str">
        <f>'Upload Sheet Pull'!D128</f>
        <v>006</v>
      </c>
      <c r="E126" s="180"/>
      <c r="F126" s="180" t="str">
        <f>IF('Upload Sheet Pull'!E128="","",'Upload Sheet Pull'!E128)</f>
        <v/>
      </c>
      <c r="G126" s="180"/>
      <c r="H126" s="186">
        <f>'Upload Sheet Pull'!J128</f>
        <v>0</v>
      </c>
      <c r="I126" s="186">
        <f>'Upload Sheet Pull'!K128</f>
        <v>0</v>
      </c>
      <c r="J126" s="186">
        <f>'Upload Sheet Pull'!L128</f>
        <v>75</v>
      </c>
      <c r="K126" s="186">
        <f>'Upload Sheet Pull'!M128</f>
        <v>825</v>
      </c>
      <c r="L126" s="186">
        <f>'Upload Sheet Pull'!N128</f>
        <v>275</v>
      </c>
      <c r="M126" s="186">
        <f>'Upload Sheet Pull'!O128</f>
        <v>125</v>
      </c>
      <c r="N126" s="186">
        <f>'Upload Sheet Pull'!P128</f>
        <v>275</v>
      </c>
      <c r="O126" s="186">
        <f>'Upload Sheet Pull'!Q128</f>
        <v>275</v>
      </c>
      <c r="P126" s="186">
        <f>'Upload Sheet Pull'!R128</f>
        <v>275</v>
      </c>
      <c r="Q126" s="186">
        <f>'Upload Sheet Pull'!S128</f>
        <v>275</v>
      </c>
      <c r="R126" s="186">
        <f>'Upload Sheet Pull'!T128</f>
        <v>275</v>
      </c>
      <c r="S126" s="186">
        <f>'Upload Sheet Pull'!U128</f>
        <v>275</v>
      </c>
      <c r="T126" s="186">
        <f t="shared" si="1"/>
        <v>2950</v>
      </c>
      <c r="U126" s="180"/>
      <c r="V126" s="180"/>
      <c r="W126" s="180"/>
      <c r="X126" s="180"/>
      <c r="Y126" s="180"/>
      <c r="Z126" s="180"/>
    </row>
    <row r="127" ht="12.75" customHeight="1">
      <c r="A127" s="180" t="str">
        <f>'Upload Sheet Pull'!A129</f>
        <v>Budget</v>
      </c>
      <c r="B127" s="180" t="str">
        <f>'Upload Sheet Pull'!B129</f>
        <v>7010-000000</v>
      </c>
      <c r="C127" s="180">
        <f>'Upload Sheet Pull'!C129</f>
        <v>580</v>
      </c>
      <c r="D127" s="180" t="str">
        <f>'Upload Sheet Pull'!D129</f>
        <v>006</v>
      </c>
      <c r="E127" s="180"/>
      <c r="F127" s="180" t="str">
        <f>IF('Upload Sheet Pull'!E129="","",'Upload Sheet Pull'!E129)</f>
        <v/>
      </c>
      <c r="G127" s="180"/>
      <c r="H127" s="186">
        <f>'Upload Sheet Pull'!J129</f>
        <v>0</v>
      </c>
      <c r="I127" s="186">
        <f>'Upload Sheet Pull'!K129</f>
        <v>0</v>
      </c>
      <c r="J127" s="186">
        <f>'Upload Sheet Pull'!L129</f>
        <v>0</v>
      </c>
      <c r="K127" s="186">
        <f>'Upload Sheet Pull'!M129</f>
        <v>0</v>
      </c>
      <c r="L127" s="186">
        <f>'Upload Sheet Pull'!N129</f>
        <v>0</v>
      </c>
      <c r="M127" s="186">
        <f>'Upload Sheet Pull'!O129</f>
        <v>0</v>
      </c>
      <c r="N127" s="186">
        <f>'Upload Sheet Pull'!P129</f>
        <v>0</v>
      </c>
      <c r="O127" s="186">
        <f>'Upload Sheet Pull'!Q129</f>
        <v>0</v>
      </c>
      <c r="P127" s="186">
        <f>'Upload Sheet Pull'!R129</f>
        <v>0</v>
      </c>
      <c r="Q127" s="186">
        <f>'Upload Sheet Pull'!S129</f>
        <v>0</v>
      </c>
      <c r="R127" s="186">
        <f>'Upload Sheet Pull'!T129</f>
        <v>0</v>
      </c>
      <c r="S127" s="186">
        <f>'Upload Sheet Pull'!U129</f>
        <v>0</v>
      </c>
      <c r="T127" s="186">
        <f t="shared" si="1"/>
        <v>0</v>
      </c>
      <c r="U127" s="180"/>
      <c r="V127" s="180"/>
      <c r="W127" s="180"/>
      <c r="X127" s="180"/>
      <c r="Y127" s="180"/>
      <c r="Z127" s="180"/>
    </row>
    <row r="128" ht="12.75" customHeight="1">
      <c r="A128" s="180" t="str">
        <f>'Upload Sheet Pull'!A130</f>
        <v>Budget</v>
      </c>
      <c r="B128" s="180" t="str">
        <f>'Upload Sheet Pull'!B130</f>
        <v>7012-000000</v>
      </c>
      <c r="C128" s="180">
        <f>'Upload Sheet Pull'!C130</f>
        <v>580</v>
      </c>
      <c r="D128" s="180" t="str">
        <f>'Upload Sheet Pull'!D130</f>
        <v>006</v>
      </c>
      <c r="E128" s="180"/>
      <c r="F128" s="180" t="str">
        <f>IF('Upload Sheet Pull'!E130="","",'Upload Sheet Pull'!E130)</f>
        <v/>
      </c>
      <c r="G128" s="180"/>
      <c r="H128" s="186">
        <f>'Upload Sheet Pull'!J130</f>
        <v>0</v>
      </c>
      <c r="I128" s="186">
        <f>'Upload Sheet Pull'!K130</f>
        <v>0</v>
      </c>
      <c r="J128" s="186">
        <f>'Upload Sheet Pull'!L130</f>
        <v>0</v>
      </c>
      <c r="K128" s="186">
        <f>'Upload Sheet Pull'!M130</f>
        <v>0</v>
      </c>
      <c r="L128" s="186">
        <f>'Upload Sheet Pull'!N130</f>
        <v>0</v>
      </c>
      <c r="M128" s="186">
        <f>'Upload Sheet Pull'!O130</f>
        <v>0</v>
      </c>
      <c r="N128" s="186">
        <f>'Upload Sheet Pull'!P130</f>
        <v>0</v>
      </c>
      <c r="O128" s="186">
        <f>'Upload Sheet Pull'!Q130</f>
        <v>0</v>
      </c>
      <c r="P128" s="186">
        <f>'Upload Sheet Pull'!R130</f>
        <v>0</v>
      </c>
      <c r="Q128" s="186">
        <f>'Upload Sheet Pull'!S130</f>
        <v>0</v>
      </c>
      <c r="R128" s="186">
        <f>'Upload Sheet Pull'!T130</f>
        <v>0</v>
      </c>
      <c r="S128" s="186">
        <f>'Upload Sheet Pull'!U130</f>
        <v>0</v>
      </c>
      <c r="T128" s="186">
        <f t="shared" si="1"/>
        <v>0</v>
      </c>
      <c r="U128" s="180"/>
      <c r="V128" s="180"/>
      <c r="W128" s="180"/>
      <c r="X128" s="180"/>
      <c r="Y128" s="180"/>
      <c r="Z128" s="180"/>
    </row>
    <row r="129" ht="12.75" customHeight="1">
      <c r="A129" s="180" t="str">
        <f>'Upload Sheet Pull'!A131</f>
        <v>Budget</v>
      </c>
      <c r="B129" s="180" t="str">
        <f>'Upload Sheet Pull'!B131</f>
        <v>7036-000000</v>
      </c>
      <c r="C129" s="180">
        <f>'Upload Sheet Pull'!C131</f>
        <v>580</v>
      </c>
      <c r="D129" s="180" t="str">
        <f>'Upload Sheet Pull'!D131</f>
        <v>006</v>
      </c>
      <c r="E129" s="180"/>
      <c r="F129" s="180" t="str">
        <f>IF('Upload Sheet Pull'!E131="","",'Upload Sheet Pull'!E131)</f>
        <v/>
      </c>
      <c r="G129" s="180"/>
      <c r="H129" s="186">
        <f>'Upload Sheet Pull'!J131</f>
        <v>0</v>
      </c>
      <c r="I129" s="186">
        <f>'Upload Sheet Pull'!K131</f>
        <v>0</v>
      </c>
      <c r="J129" s="186">
        <f>'Upload Sheet Pull'!L131</f>
        <v>0</v>
      </c>
      <c r="K129" s="186">
        <f>'Upload Sheet Pull'!M131</f>
        <v>0</v>
      </c>
      <c r="L129" s="186">
        <f>'Upload Sheet Pull'!N131</f>
        <v>0</v>
      </c>
      <c r="M129" s="186">
        <f>'Upload Sheet Pull'!O131</f>
        <v>0</v>
      </c>
      <c r="N129" s="186">
        <f>'Upload Sheet Pull'!P131</f>
        <v>0</v>
      </c>
      <c r="O129" s="186">
        <f>'Upload Sheet Pull'!Q131</f>
        <v>0</v>
      </c>
      <c r="P129" s="186">
        <f>'Upload Sheet Pull'!R131</f>
        <v>0</v>
      </c>
      <c r="Q129" s="186">
        <f>'Upload Sheet Pull'!S131</f>
        <v>0</v>
      </c>
      <c r="R129" s="186">
        <f>'Upload Sheet Pull'!T131</f>
        <v>0</v>
      </c>
      <c r="S129" s="186">
        <f>'Upload Sheet Pull'!U131</f>
        <v>0</v>
      </c>
      <c r="T129" s="186">
        <f t="shared" si="1"/>
        <v>0</v>
      </c>
      <c r="U129" s="180"/>
      <c r="V129" s="180"/>
      <c r="W129" s="180"/>
      <c r="X129" s="180"/>
      <c r="Y129" s="180"/>
      <c r="Z129" s="180"/>
    </row>
    <row r="130" ht="12.75" customHeight="1">
      <c r="A130" s="180" t="str">
        <f>'Upload Sheet Pull'!A132</f>
        <v>Budget</v>
      </c>
      <c r="B130" s="180" t="str">
        <f>'Upload Sheet Pull'!B132</f>
        <v>7044-000000</v>
      </c>
      <c r="C130" s="180">
        <f>'Upload Sheet Pull'!C132</f>
        <v>580</v>
      </c>
      <c r="D130" s="180" t="str">
        <f>'Upload Sheet Pull'!D132</f>
        <v>006</v>
      </c>
      <c r="E130" s="180"/>
      <c r="F130" s="180" t="str">
        <f>IF('Upload Sheet Pull'!E132="","",'Upload Sheet Pull'!E132)</f>
        <v/>
      </c>
      <c r="G130" s="180"/>
      <c r="H130" s="186">
        <f>'Upload Sheet Pull'!J132</f>
        <v>0</v>
      </c>
      <c r="I130" s="186">
        <f>'Upload Sheet Pull'!K132</f>
        <v>0</v>
      </c>
      <c r="J130" s="186">
        <f>'Upload Sheet Pull'!L132</f>
        <v>50</v>
      </c>
      <c r="K130" s="186">
        <f>'Upload Sheet Pull'!M132</f>
        <v>50</v>
      </c>
      <c r="L130" s="186">
        <f>'Upload Sheet Pull'!N132</f>
        <v>50</v>
      </c>
      <c r="M130" s="186">
        <f>'Upload Sheet Pull'!O132</f>
        <v>50</v>
      </c>
      <c r="N130" s="186">
        <f>'Upload Sheet Pull'!P132</f>
        <v>50</v>
      </c>
      <c r="O130" s="186">
        <f>'Upload Sheet Pull'!Q132</f>
        <v>50</v>
      </c>
      <c r="P130" s="186">
        <f>'Upload Sheet Pull'!R132</f>
        <v>50</v>
      </c>
      <c r="Q130" s="186">
        <f>'Upload Sheet Pull'!S132</f>
        <v>50</v>
      </c>
      <c r="R130" s="186">
        <f>'Upload Sheet Pull'!T132</f>
        <v>50</v>
      </c>
      <c r="S130" s="186">
        <f>'Upload Sheet Pull'!U132</f>
        <v>50</v>
      </c>
      <c r="T130" s="186">
        <f t="shared" si="1"/>
        <v>500</v>
      </c>
      <c r="U130" s="180"/>
      <c r="V130" s="180"/>
      <c r="W130" s="180"/>
      <c r="X130" s="180"/>
      <c r="Y130" s="180"/>
      <c r="Z130" s="180"/>
    </row>
    <row r="131" ht="12.75" customHeight="1">
      <c r="A131" s="180" t="str">
        <f>'Upload Sheet Pull'!A133</f>
        <v>Budget</v>
      </c>
      <c r="B131" s="180" t="str">
        <f>'Upload Sheet Pull'!B133</f>
        <v>7082-000000</v>
      </c>
      <c r="C131" s="180">
        <f>'Upload Sheet Pull'!C133</f>
        <v>580</v>
      </c>
      <c r="D131" s="180" t="str">
        <f>'Upload Sheet Pull'!D133</f>
        <v>006</v>
      </c>
      <c r="E131" s="180"/>
      <c r="F131" s="180" t="str">
        <f>IF('Upload Sheet Pull'!E133="","",'Upload Sheet Pull'!E133)</f>
        <v/>
      </c>
      <c r="G131" s="180"/>
      <c r="H131" s="186">
        <f>'Upload Sheet Pull'!J133</f>
        <v>0</v>
      </c>
      <c r="I131" s="186">
        <f>'Upload Sheet Pull'!K133</f>
        <v>0</v>
      </c>
      <c r="J131" s="186">
        <f>'Upload Sheet Pull'!L133</f>
        <v>50</v>
      </c>
      <c r="K131" s="186">
        <f>'Upload Sheet Pull'!M133</f>
        <v>50</v>
      </c>
      <c r="L131" s="186">
        <f>'Upload Sheet Pull'!N133</f>
        <v>50</v>
      </c>
      <c r="M131" s="186">
        <f>'Upload Sheet Pull'!O133</f>
        <v>50</v>
      </c>
      <c r="N131" s="186">
        <f>'Upload Sheet Pull'!P133</f>
        <v>50</v>
      </c>
      <c r="O131" s="186">
        <f>'Upload Sheet Pull'!Q133</f>
        <v>50</v>
      </c>
      <c r="P131" s="186">
        <f>'Upload Sheet Pull'!R133</f>
        <v>50</v>
      </c>
      <c r="Q131" s="186">
        <f>'Upload Sheet Pull'!S133</f>
        <v>50</v>
      </c>
      <c r="R131" s="186">
        <f>'Upload Sheet Pull'!T133</f>
        <v>50</v>
      </c>
      <c r="S131" s="186">
        <f>'Upload Sheet Pull'!U133</f>
        <v>50</v>
      </c>
      <c r="T131" s="186">
        <f t="shared" si="1"/>
        <v>500</v>
      </c>
      <c r="U131" s="180"/>
      <c r="V131" s="180"/>
      <c r="W131" s="180"/>
      <c r="X131" s="180"/>
      <c r="Y131" s="180"/>
      <c r="Z131" s="180"/>
    </row>
    <row r="132" ht="12.75" customHeight="1">
      <c r="A132" s="180" t="str">
        <f>'Upload Sheet Pull'!A134</f>
        <v>Budget</v>
      </c>
      <c r="B132" s="180" t="str">
        <f>'Upload Sheet Pull'!B134</f>
        <v/>
      </c>
      <c r="C132" s="180">
        <f>'Upload Sheet Pull'!C134</f>
        <v>580</v>
      </c>
      <c r="D132" s="180" t="str">
        <f>'Upload Sheet Pull'!D134</f>
        <v>006</v>
      </c>
      <c r="E132" s="180"/>
      <c r="F132" s="180" t="str">
        <f>IF('Upload Sheet Pull'!E134="","",'Upload Sheet Pull'!E134)</f>
        <v/>
      </c>
      <c r="G132" s="180"/>
      <c r="H132" s="186">
        <f>'Upload Sheet Pull'!J134</f>
        <v>0</v>
      </c>
      <c r="I132" s="186">
        <f>'Upload Sheet Pull'!K134</f>
        <v>0</v>
      </c>
      <c r="J132" s="186">
        <f>'Upload Sheet Pull'!L134</f>
        <v>0</v>
      </c>
      <c r="K132" s="186">
        <f>'Upload Sheet Pull'!M134</f>
        <v>0</v>
      </c>
      <c r="L132" s="186">
        <f>'Upload Sheet Pull'!N134</f>
        <v>0</v>
      </c>
      <c r="M132" s="186">
        <f>'Upload Sheet Pull'!O134</f>
        <v>0</v>
      </c>
      <c r="N132" s="186">
        <f>'Upload Sheet Pull'!P134</f>
        <v>0</v>
      </c>
      <c r="O132" s="186">
        <f>'Upload Sheet Pull'!Q134</f>
        <v>0</v>
      </c>
      <c r="P132" s="186">
        <f>'Upload Sheet Pull'!R134</f>
        <v>0</v>
      </c>
      <c r="Q132" s="186">
        <f>'Upload Sheet Pull'!S134</f>
        <v>0</v>
      </c>
      <c r="R132" s="186">
        <f>'Upload Sheet Pull'!T134</f>
        <v>0</v>
      </c>
      <c r="S132" s="186">
        <f>'Upload Sheet Pull'!U134</f>
        <v>0</v>
      </c>
      <c r="T132" s="186">
        <f t="shared" si="1"/>
        <v>0</v>
      </c>
      <c r="U132" s="180"/>
      <c r="V132" s="180"/>
      <c r="W132" s="180"/>
      <c r="X132" s="180"/>
      <c r="Y132" s="180"/>
      <c r="Z132" s="180"/>
    </row>
    <row r="133" ht="12.75" customHeight="1">
      <c r="A133" s="180" t="str">
        <f>'Upload Sheet Pull'!A135</f>
        <v>Budget</v>
      </c>
      <c r="B133" s="180" t="str">
        <f>'Upload Sheet Pull'!B135</f>
        <v/>
      </c>
      <c r="C133" s="180">
        <f>'Upload Sheet Pull'!C135</f>
        <v>580</v>
      </c>
      <c r="D133" s="180" t="str">
        <f>'Upload Sheet Pull'!D135</f>
        <v>006</v>
      </c>
      <c r="E133" s="180"/>
      <c r="F133" s="180" t="str">
        <f>IF('Upload Sheet Pull'!E135="","",'Upload Sheet Pull'!E135)</f>
        <v/>
      </c>
      <c r="G133" s="180"/>
      <c r="H133" s="186">
        <f>'Upload Sheet Pull'!J135</f>
        <v>0</v>
      </c>
      <c r="I133" s="186">
        <f>'Upload Sheet Pull'!K135</f>
        <v>0</v>
      </c>
      <c r="J133" s="186">
        <f>'Upload Sheet Pull'!L135</f>
        <v>0</v>
      </c>
      <c r="K133" s="186">
        <f>'Upload Sheet Pull'!M135</f>
        <v>0</v>
      </c>
      <c r="L133" s="186">
        <f>'Upload Sheet Pull'!N135</f>
        <v>0</v>
      </c>
      <c r="M133" s="186">
        <f>'Upload Sheet Pull'!O135</f>
        <v>0</v>
      </c>
      <c r="N133" s="186">
        <f>'Upload Sheet Pull'!P135</f>
        <v>0</v>
      </c>
      <c r="O133" s="186">
        <f>'Upload Sheet Pull'!Q135</f>
        <v>0</v>
      </c>
      <c r="P133" s="186">
        <f>'Upload Sheet Pull'!R135</f>
        <v>0</v>
      </c>
      <c r="Q133" s="186">
        <f>'Upload Sheet Pull'!S135</f>
        <v>0</v>
      </c>
      <c r="R133" s="186">
        <f>'Upload Sheet Pull'!T135</f>
        <v>0</v>
      </c>
      <c r="S133" s="186">
        <f>'Upload Sheet Pull'!U135</f>
        <v>0</v>
      </c>
      <c r="T133" s="186">
        <f t="shared" si="1"/>
        <v>0</v>
      </c>
      <c r="U133" s="180"/>
      <c r="V133" s="180"/>
      <c r="W133" s="180"/>
      <c r="X133" s="180"/>
      <c r="Y133" s="180"/>
      <c r="Z133" s="180"/>
    </row>
    <row r="134" ht="12.75" customHeight="1">
      <c r="A134" s="180" t="str">
        <f>'Upload Sheet Pull'!A136</f>
        <v>Budget</v>
      </c>
      <c r="B134" s="180" t="str">
        <f>'Upload Sheet Pull'!B136</f>
        <v/>
      </c>
      <c r="C134" s="180">
        <f>'Upload Sheet Pull'!C136</f>
        <v>580</v>
      </c>
      <c r="D134" s="180" t="str">
        <f>'Upload Sheet Pull'!D136</f>
        <v>006</v>
      </c>
      <c r="E134" s="180"/>
      <c r="F134" s="180" t="str">
        <f>IF('Upload Sheet Pull'!E136="","",'Upload Sheet Pull'!E136)</f>
        <v/>
      </c>
      <c r="G134" s="180"/>
      <c r="H134" s="186">
        <f>'Upload Sheet Pull'!J136</f>
        <v>0</v>
      </c>
      <c r="I134" s="186">
        <f>'Upload Sheet Pull'!K136</f>
        <v>0</v>
      </c>
      <c r="J134" s="186">
        <f>'Upload Sheet Pull'!L136</f>
        <v>0</v>
      </c>
      <c r="K134" s="186">
        <f>'Upload Sheet Pull'!M136</f>
        <v>0</v>
      </c>
      <c r="L134" s="186">
        <f>'Upload Sheet Pull'!N136</f>
        <v>0</v>
      </c>
      <c r="M134" s="186">
        <f>'Upload Sheet Pull'!O136</f>
        <v>0</v>
      </c>
      <c r="N134" s="186">
        <f>'Upload Sheet Pull'!P136</f>
        <v>0</v>
      </c>
      <c r="O134" s="186">
        <f>'Upload Sheet Pull'!Q136</f>
        <v>0</v>
      </c>
      <c r="P134" s="186">
        <f>'Upload Sheet Pull'!R136</f>
        <v>0</v>
      </c>
      <c r="Q134" s="186">
        <f>'Upload Sheet Pull'!S136</f>
        <v>0</v>
      </c>
      <c r="R134" s="186">
        <f>'Upload Sheet Pull'!T136</f>
        <v>0</v>
      </c>
      <c r="S134" s="186">
        <f>'Upload Sheet Pull'!U136</f>
        <v>0</v>
      </c>
      <c r="T134" s="186">
        <f t="shared" si="1"/>
        <v>0</v>
      </c>
      <c r="U134" s="180"/>
      <c r="V134" s="180"/>
      <c r="W134" s="180"/>
      <c r="X134" s="180"/>
      <c r="Y134" s="180"/>
      <c r="Z134" s="180"/>
    </row>
    <row r="135" ht="12.75" customHeight="1">
      <c r="A135" s="180" t="str">
        <f>'Upload Sheet Pull'!A137</f>
        <v>Budget</v>
      </c>
      <c r="B135" s="180" t="str">
        <f>'Upload Sheet Pull'!B137</f>
        <v>7006-000000</v>
      </c>
      <c r="C135" s="180">
        <f>'Upload Sheet Pull'!C137</f>
        <v>581</v>
      </c>
      <c r="D135" s="180" t="str">
        <f>'Upload Sheet Pull'!D137</f>
        <v>006</v>
      </c>
      <c r="E135" s="180"/>
      <c r="F135" s="180" t="str">
        <f>IF('Upload Sheet Pull'!E137="","",'Upload Sheet Pull'!E137)</f>
        <v/>
      </c>
      <c r="G135" s="180"/>
      <c r="H135" s="186">
        <f>'Upload Sheet Pull'!J137</f>
        <v>0</v>
      </c>
      <c r="I135" s="186">
        <f>'Upload Sheet Pull'!K137</f>
        <v>0</v>
      </c>
      <c r="J135" s="186">
        <f>'Upload Sheet Pull'!L137</f>
        <v>0</v>
      </c>
      <c r="K135" s="186">
        <f>'Upload Sheet Pull'!M137</f>
        <v>0</v>
      </c>
      <c r="L135" s="186">
        <f>'Upload Sheet Pull'!N137</f>
        <v>250</v>
      </c>
      <c r="M135" s="186">
        <f>'Upload Sheet Pull'!O137</f>
        <v>0</v>
      </c>
      <c r="N135" s="186">
        <f>'Upload Sheet Pull'!P137</f>
        <v>0</v>
      </c>
      <c r="O135" s="186">
        <f>'Upload Sheet Pull'!Q137</f>
        <v>0</v>
      </c>
      <c r="P135" s="186">
        <f>'Upload Sheet Pull'!R137</f>
        <v>0</v>
      </c>
      <c r="Q135" s="186">
        <f>'Upload Sheet Pull'!S137</f>
        <v>0</v>
      </c>
      <c r="R135" s="186">
        <f>'Upload Sheet Pull'!T137</f>
        <v>0</v>
      </c>
      <c r="S135" s="186">
        <f>'Upload Sheet Pull'!U137</f>
        <v>0</v>
      </c>
      <c r="T135" s="186">
        <f t="shared" si="1"/>
        <v>250</v>
      </c>
      <c r="U135" s="180"/>
      <c r="V135" s="180"/>
      <c r="W135" s="180"/>
      <c r="X135" s="180"/>
      <c r="Y135" s="180"/>
      <c r="Z135" s="180"/>
    </row>
    <row r="136" ht="12.75" customHeight="1">
      <c r="A136" s="180" t="str">
        <f>'Upload Sheet Pull'!A138</f>
        <v>Budget</v>
      </c>
      <c r="B136" s="180" t="str">
        <f>'Upload Sheet Pull'!B138</f>
        <v>7008-000000</v>
      </c>
      <c r="C136" s="180">
        <f>'Upload Sheet Pull'!C138</f>
        <v>581</v>
      </c>
      <c r="D136" s="180" t="str">
        <f>'Upload Sheet Pull'!D138</f>
        <v>006</v>
      </c>
      <c r="E136" s="180"/>
      <c r="F136" s="180" t="str">
        <f>IF('Upload Sheet Pull'!E138="","",'Upload Sheet Pull'!E138)</f>
        <v/>
      </c>
      <c r="G136" s="180"/>
      <c r="H136" s="186">
        <f>'Upload Sheet Pull'!J138</f>
        <v>0</v>
      </c>
      <c r="I136" s="186">
        <f>'Upload Sheet Pull'!K138</f>
        <v>0</v>
      </c>
      <c r="J136" s="186">
        <f>'Upload Sheet Pull'!L138</f>
        <v>0</v>
      </c>
      <c r="K136" s="186">
        <f>'Upload Sheet Pull'!M138</f>
        <v>0</v>
      </c>
      <c r="L136" s="186">
        <f>'Upload Sheet Pull'!N138</f>
        <v>0</v>
      </c>
      <c r="M136" s="186">
        <f>'Upload Sheet Pull'!O138</f>
        <v>0</v>
      </c>
      <c r="N136" s="186">
        <f>'Upload Sheet Pull'!P138</f>
        <v>0</v>
      </c>
      <c r="O136" s="186">
        <f>'Upload Sheet Pull'!Q138</f>
        <v>0</v>
      </c>
      <c r="P136" s="186">
        <f>'Upload Sheet Pull'!R138</f>
        <v>0</v>
      </c>
      <c r="Q136" s="186">
        <f>'Upload Sheet Pull'!S138</f>
        <v>0</v>
      </c>
      <c r="R136" s="186">
        <f>'Upload Sheet Pull'!T138</f>
        <v>0</v>
      </c>
      <c r="S136" s="186">
        <f>'Upload Sheet Pull'!U138</f>
        <v>0</v>
      </c>
      <c r="T136" s="186">
        <f t="shared" si="1"/>
        <v>0</v>
      </c>
      <c r="U136" s="180"/>
      <c r="V136" s="180"/>
      <c r="W136" s="180"/>
      <c r="X136" s="180"/>
      <c r="Y136" s="180"/>
      <c r="Z136" s="180"/>
    </row>
    <row r="137" ht="12.75" customHeight="1">
      <c r="A137" s="180" t="str">
        <f>'Upload Sheet Pull'!A139</f>
        <v>Budget</v>
      </c>
      <c r="B137" s="180" t="str">
        <f>'Upload Sheet Pull'!B139</f>
        <v>7010-000000</v>
      </c>
      <c r="C137" s="180">
        <f>'Upload Sheet Pull'!C139</f>
        <v>581</v>
      </c>
      <c r="D137" s="180" t="str">
        <f>'Upload Sheet Pull'!D139</f>
        <v>006</v>
      </c>
      <c r="E137" s="180"/>
      <c r="F137" s="180" t="str">
        <f>IF('Upload Sheet Pull'!E139="","",'Upload Sheet Pull'!E139)</f>
        <v/>
      </c>
      <c r="G137" s="180"/>
      <c r="H137" s="186">
        <f>'Upload Sheet Pull'!J139</f>
        <v>0</v>
      </c>
      <c r="I137" s="186">
        <f>'Upload Sheet Pull'!K139</f>
        <v>0</v>
      </c>
      <c r="J137" s="186">
        <f>'Upload Sheet Pull'!L139</f>
        <v>0</v>
      </c>
      <c r="K137" s="186">
        <f>'Upload Sheet Pull'!M139</f>
        <v>0</v>
      </c>
      <c r="L137" s="186">
        <f>'Upload Sheet Pull'!N139</f>
        <v>0</v>
      </c>
      <c r="M137" s="186">
        <f>'Upload Sheet Pull'!O139</f>
        <v>0</v>
      </c>
      <c r="N137" s="186">
        <f>'Upload Sheet Pull'!P139</f>
        <v>0</v>
      </c>
      <c r="O137" s="186">
        <f>'Upload Sheet Pull'!Q139</f>
        <v>0</v>
      </c>
      <c r="P137" s="186">
        <f>'Upload Sheet Pull'!R139</f>
        <v>0</v>
      </c>
      <c r="Q137" s="186">
        <f>'Upload Sheet Pull'!S139</f>
        <v>0</v>
      </c>
      <c r="R137" s="186">
        <f>'Upload Sheet Pull'!T139</f>
        <v>0</v>
      </c>
      <c r="S137" s="186">
        <f>'Upload Sheet Pull'!U139</f>
        <v>0</v>
      </c>
      <c r="T137" s="186">
        <f t="shared" si="1"/>
        <v>0</v>
      </c>
      <c r="U137" s="180"/>
      <c r="V137" s="180"/>
      <c r="W137" s="180"/>
      <c r="X137" s="180"/>
      <c r="Y137" s="180"/>
      <c r="Z137" s="180"/>
    </row>
    <row r="138" ht="12.75" customHeight="1">
      <c r="A138" s="180" t="str">
        <f>'Upload Sheet Pull'!A140</f>
        <v>Budget</v>
      </c>
      <c r="B138" s="180" t="str">
        <f>'Upload Sheet Pull'!B140</f>
        <v>7012-000000</v>
      </c>
      <c r="C138" s="180">
        <f>'Upload Sheet Pull'!C140</f>
        <v>581</v>
      </c>
      <c r="D138" s="180" t="str">
        <f>'Upload Sheet Pull'!D140</f>
        <v>006</v>
      </c>
      <c r="E138" s="180"/>
      <c r="F138" s="180" t="str">
        <f>IF('Upload Sheet Pull'!E140="","",'Upload Sheet Pull'!E140)</f>
        <v/>
      </c>
      <c r="G138" s="180"/>
      <c r="H138" s="186">
        <f>'Upload Sheet Pull'!J140</f>
        <v>0</v>
      </c>
      <c r="I138" s="186">
        <f>'Upload Sheet Pull'!K140</f>
        <v>0</v>
      </c>
      <c r="J138" s="186">
        <f>'Upload Sheet Pull'!L140</f>
        <v>100</v>
      </c>
      <c r="K138" s="186">
        <f>'Upload Sheet Pull'!M140</f>
        <v>100</v>
      </c>
      <c r="L138" s="186">
        <f>'Upload Sheet Pull'!N140</f>
        <v>100</v>
      </c>
      <c r="M138" s="186">
        <f>'Upload Sheet Pull'!O140</f>
        <v>100</v>
      </c>
      <c r="N138" s="186">
        <f>'Upload Sheet Pull'!P140</f>
        <v>250</v>
      </c>
      <c r="O138" s="186">
        <f>'Upload Sheet Pull'!Q140</f>
        <v>100</v>
      </c>
      <c r="P138" s="186">
        <f>'Upload Sheet Pull'!R140</f>
        <v>100</v>
      </c>
      <c r="Q138" s="186">
        <f>'Upload Sheet Pull'!S140</f>
        <v>100</v>
      </c>
      <c r="R138" s="186">
        <f>'Upload Sheet Pull'!T140</f>
        <v>100</v>
      </c>
      <c r="S138" s="186">
        <f>'Upload Sheet Pull'!U140</f>
        <v>100</v>
      </c>
      <c r="T138" s="186">
        <f t="shared" si="1"/>
        <v>1150</v>
      </c>
      <c r="U138" s="180"/>
      <c r="V138" s="180"/>
      <c r="W138" s="180"/>
      <c r="X138" s="180"/>
      <c r="Y138" s="180"/>
      <c r="Z138" s="180"/>
    </row>
    <row r="139" ht="12.75" customHeight="1">
      <c r="A139" s="180" t="str">
        <f>'Upload Sheet Pull'!A141</f>
        <v>Budget</v>
      </c>
      <c r="B139" s="180" t="str">
        <f>'Upload Sheet Pull'!B141</f>
        <v>7036-000000</v>
      </c>
      <c r="C139" s="180">
        <f>'Upload Sheet Pull'!C141</f>
        <v>581</v>
      </c>
      <c r="D139" s="180" t="str">
        <f>'Upload Sheet Pull'!D141</f>
        <v>006</v>
      </c>
      <c r="E139" s="180"/>
      <c r="F139" s="180" t="str">
        <f>IF('Upload Sheet Pull'!E141="","",'Upload Sheet Pull'!E141)</f>
        <v/>
      </c>
      <c r="G139" s="180"/>
      <c r="H139" s="186">
        <f>'Upload Sheet Pull'!J141</f>
        <v>0</v>
      </c>
      <c r="I139" s="186">
        <f>'Upload Sheet Pull'!K141</f>
        <v>0</v>
      </c>
      <c r="J139" s="186">
        <f>'Upload Sheet Pull'!L141</f>
        <v>0</v>
      </c>
      <c r="K139" s="186">
        <f>'Upload Sheet Pull'!M141</f>
        <v>0</v>
      </c>
      <c r="L139" s="186">
        <f>'Upload Sheet Pull'!N141</f>
        <v>0</v>
      </c>
      <c r="M139" s="186">
        <f>'Upload Sheet Pull'!O141</f>
        <v>0</v>
      </c>
      <c r="N139" s="186">
        <f>'Upload Sheet Pull'!P141</f>
        <v>0</v>
      </c>
      <c r="O139" s="186">
        <f>'Upload Sheet Pull'!Q141</f>
        <v>0</v>
      </c>
      <c r="P139" s="186">
        <f>'Upload Sheet Pull'!R141</f>
        <v>0</v>
      </c>
      <c r="Q139" s="186">
        <f>'Upload Sheet Pull'!S141</f>
        <v>0</v>
      </c>
      <c r="R139" s="186">
        <f>'Upload Sheet Pull'!T141</f>
        <v>0</v>
      </c>
      <c r="S139" s="186">
        <f>'Upload Sheet Pull'!U141</f>
        <v>0</v>
      </c>
      <c r="T139" s="186">
        <f t="shared" si="1"/>
        <v>0</v>
      </c>
      <c r="U139" s="180"/>
      <c r="V139" s="180"/>
      <c r="W139" s="180"/>
      <c r="X139" s="180"/>
      <c r="Y139" s="180"/>
      <c r="Z139" s="180"/>
    </row>
    <row r="140" ht="12.75" customHeight="1">
      <c r="A140" s="180" t="str">
        <f>'Upload Sheet Pull'!A142</f>
        <v>Budget</v>
      </c>
      <c r="B140" s="180" t="str">
        <f>'Upload Sheet Pull'!B142</f>
        <v>7044-000000</v>
      </c>
      <c r="C140" s="180">
        <f>'Upload Sheet Pull'!C142</f>
        <v>581</v>
      </c>
      <c r="D140" s="180" t="str">
        <f>'Upload Sheet Pull'!D142</f>
        <v>006</v>
      </c>
      <c r="E140" s="180"/>
      <c r="F140" s="180" t="str">
        <f>IF('Upload Sheet Pull'!E142="","",'Upload Sheet Pull'!E142)</f>
        <v/>
      </c>
      <c r="G140" s="180"/>
      <c r="H140" s="186">
        <f>'Upload Sheet Pull'!J142</f>
        <v>0</v>
      </c>
      <c r="I140" s="186">
        <f>'Upload Sheet Pull'!K142</f>
        <v>0</v>
      </c>
      <c r="J140" s="186">
        <f>'Upload Sheet Pull'!L142</f>
        <v>0</v>
      </c>
      <c r="K140" s="186">
        <f>'Upload Sheet Pull'!M142</f>
        <v>0</v>
      </c>
      <c r="L140" s="186">
        <f>'Upload Sheet Pull'!N142</f>
        <v>0</v>
      </c>
      <c r="M140" s="186">
        <f>'Upload Sheet Pull'!O142</f>
        <v>0</v>
      </c>
      <c r="N140" s="186">
        <f>'Upload Sheet Pull'!P142</f>
        <v>0</v>
      </c>
      <c r="O140" s="186">
        <f>'Upload Sheet Pull'!Q142</f>
        <v>0</v>
      </c>
      <c r="P140" s="186">
        <f>'Upload Sheet Pull'!R142</f>
        <v>0</v>
      </c>
      <c r="Q140" s="186">
        <f>'Upload Sheet Pull'!S142</f>
        <v>0</v>
      </c>
      <c r="R140" s="186">
        <f>'Upload Sheet Pull'!T142</f>
        <v>0</v>
      </c>
      <c r="S140" s="186">
        <f>'Upload Sheet Pull'!U142</f>
        <v>0</v>
      </c>
      <c r="T140" s="186">
        <f t="shared" si="1"/>
        <v>0</v>
      </c>
      <c r="U140" s="180"/>
      <c r="V140" s="180"/>
      <c r="W140" s="180"/>
      <c r="X140" s="180"/>
      <c r="Y140" s="180"/>
      <c r="Z140" s="180"/>
    </row>
    <row r="141" ht="12.75" customHeight="1">
      <c r="A141" s="180" t="str">
        <f>'Upload Sheet Pull'!A143</f>
        <v>Budget</v>
      </c>
      <c r="B141" s="180" t="str">
        <f>'Upload Sheet Pull'!B143</f>
        <v>7082-000000</v>
      </c>
      <c r="C141" s="180">
        <f>'Upload Sheet Pull'!C143</f>
        <v>581</v>
      </c>
      <c r="D141" s="180" t="str">
        <f>'Upload Sheet Pull'!D143</f>
        <v>006</v>
      </c>
      <c r="E141" s="180"/>
      <c r="F141" s="180" t="str">
        <f>IF('Upload Sheet Pull'!E143="","",'Upload Sheet Pull'!E143)</f>
        <v/>
      </c>
      <c r="G141" s="180"/>
      <c r="H141" s="186" t="str">
        <f>'Upload Sheet Pull'!J143</f>
        <v>#REF!</v>
      </c>
      <c r="I141" s="186" t="str">
        <f>'Upload Sheet Pull'!K143</f>
        <v>#REF!</v>
      </c>
      <c r="J141" s="186" t="str">
        <f>'Upload Sheet Pull'!L143</f>
        <v>#REF!</v>
      </c>
      <c r="K141" s="186" t="str">
        <f>'Upload Sheet Pull'!M143</f>
        <v>#REF!</v>
      </c>
      <c r="L141" s="186" t="str">
        <f>'Upload Sheet Pull'!N143</f>
        <v>#REF!</v>
      </c>
      <c r="M141" s="186" t="str">
        <f>'Upload Sheet Pull'!O143</f>
        <v>#REF!</v>
      </c>
      <c r="N141" s="186" t="str">
        <f>'Upload Sheet Pull'!P143</f>
        <v>#REF!</v>
      </c>
      <c r="O141" s="186" t="str">
        <f>'Upload Sheet Pull'!Q143</f>
        <v>#REF!</v>
      </c>
      <c r="P141" s="186" t="str">
        <f>'Upload Sheet Pull'!R143</f>
        <v>#REF!</v>
      </c>
      <c r="Q141" s="186" t="str">
        <f>'Upload Sheet Pull'!S143</f>
        <v>#REF!</v>
      </c>
      <c r="R141" s="186" t="str">
        <f>'Upload Sheet Pull'!T143</f>
        <v>#REF!</v>
      </c>
      <c r="S141" s="186" t="str">
        <f>'Upload Sheet Pull'!U143</f>
        <v>#REF!</v>
      </c>
      <c r="T141" s="186" t="str">
        <f t="shared" si="1"/>
        <v>#REF!</v>
      </c>
      <c r="U141" s="180"/>
      <c r="V141" s="180"/>
      <c r="W141" s="180"/>
      <c r="X141" s="180"/>
      <c r="Y141" s="180"/>
      <c r="Z141" s="180"/>
    </row>
    <row r="142" ht="12.75" customHeight="1">
      <c r="A142" s="180" t="str">
        <f>'Upload Sheet Pull'!A144</f>
        <v>Budget</v>
      </c>
      <c r="B142" s="180" t="str">
        <f>'Upload Sheet Pull'!B144</f>
        <v/>
      </c>
      <c r="C142" s="180">
        <f>'Upload Sheet Pull'!C144</f>
        <v>581</v>
      </c>
      <c r="D142" s="180" t="str">
        <f>'Upload Sheet Pull'!D144</f>
        <v>006</v>
      </c>
      <c r="E142" s="180"/>
      <c r="F142" s="180" t="str">
        <f>IF('Upload Sheet Pull'!E144="","",'Upload Sheet Pull'!E144)</f>
        <v/>
      </c>
      <c r="G142" s="180"/>
      <c r="H142" s="186">
        <f>'Upload Sheet Pull'!J144</f>
        <v>0</v>
      </c>
      <c r="I142" s="186">
        <f>'Upload Sheet Pull'!K144</f>
        <v>0</v>
      </c>
      <c r="J142" s="186">
        <f>'Upload Sheet Pull'!L144</f>
        <v>0</v>
      </c>
      <c r="K142" s="186">
        <f>'Upload Sheet Pull'!M144</f>
        <v>0</v>
      </c>
      <c r="L142" s="186">
        <f>'Upload Sheet Pull'!N144</f>
        <v>0</v>
      </c>
      <c r="M142" s="186">
        <f>'Upload Sheet Pull'!O144</f>
        <v>0</v>
      </c>
      <c r="N142" s="186">
        <f>'Upload Sheet Pull'!P144</f>
        <v>0</v>
      </c>
      <c r="O142" s="186">
        <f>'Upload Sheet Pull'!Q144</f>
        <v>0</v>
      </c>
      <c r="P142" s="186">
        <f>'Upload Sheet Pull'!R144</f>
        <v>0</v>
      </c>
      <c r="Q142" s="186">
        <f>'Upload Sheet Pull'!S144</f>
        <v>0</v>
      </c>
      <c r="R142" s="186">
        <f>'Upload Sheet Pull'!T144</f>
        <v>0</v>
      </c>
      <c r="S142" s="186">
        <f>'Upload Sheet Pull'!U144</f>
        <v>0</v>
      </c>
      <c r="T142" s="186">
        <f t="shared" si="1"/>
        <v>0</v>
      </c>
      <c r="U142" s="180"/>
      <c r="V142" s="180"/>
      <c r="W142" s="180"/>
      <c r="X142" s="180"/>
      <c r="Y142" s="180"/>
      <c r="Z142" s="180"/>
    </row>
    <row r="143" ht="12.75" customHeight="1">
      <c r="A143" s="180" t="str">
        <f>'Upload Sheet Pull'!A145</f>
        <v>Budget</v>
      </c>
      <c r="B143" s="180" t="str">
        <f>'Upload Sheet Pull'!B145</f>
        <v/>
      </c>
      <c r="C143" s="180">
        <f>'Upload Sheet Pull'!C145</f>
        <v>581</v>
      </c>
      <c r="D143" s="180" t="str">
        <f>'Upload Sheet Pull'!D145</f>
        <v>006</v>
      </c>
      <c r="E143" s="180"/>
      <c r="F143" s="180" t="str">
        <f>IF('Upload Sheet Pull'!E145="","",'Upload Sheet Pull'!E145)</f>
        <v/>
      </c>
      <c r="G143" s="180"/>
      <c r="H143" s="186">
        <f>'Upload Sheet Pull'!J145</f>
        <v>0</v>
      </c>
      <c r="I143" s="186">
        <f>'Upload Sheet Pull'!K145</f>
        <v>0</v>
      </c>
      <c r="J143" s="186">
        <f>'Upload Sheet Pull'!L145</f>
        <v>0</v>
      </c>
      <c r="K143" s="186">
        <f>'Upload Sheet Pull'!M145</f>
        <v>0</v>
      </c>
      <c r="L143" s="186">
        <f>'Upload Sheet Pull'!N145</f>
        <v>0</v>
      </c>
      <c r="M143" s="186">
        <f>'Upload Sheet Pull'!O145</f>
        <v>0</v>
      </c>
      <c r="N143" s="186">
        <f>'Upload Sheet Pull'!P145</f>
        <v>0</v>
      </c>
      <c r="O143" s="186">
        <f>'Upload Sheet Pull'!Q145</f>
        <v>0</v>
      </c>
      <c r="P143" s="186">
        <f>'Upload Sheet Pull'!R145</f>
        <v>0</v>
      </c>
      <c r="Q143" s="186">
        <f>'Upload Sheet Pull'!S145</f>
        <v>0</v>
      </c>
      <c r="R143" s="186">
        <f>'Upload Sheet Pull'!T145</f>
        <v>0</v>
      </c>
      <c r="S143" s="186">
        <f>'Upload Sheet Pull'!U145</f>
        <v>0</v>
      </c>
      <c r="T143" s="186">
        <f t="shared" si="1"/>
        <v>0</v>
      </c>
      <c r="U143" s="180"/>
      <c r="V143" s="180"/>
      <c r="W143" s="180"/>
      <c r="X143" s="180"/>
      <c r="Y143" s="180"/>
      <c r="Z143" s="180"/>
    </row>
    <row r="144" ht="12.75" customHeight="1">
      <c r="A144" s="180" t="str">
        <f>'Upload Sheet Pull'!A146</f>
        <v>Budget</v>
      </c>
      <c r="B144" s="180" t="str">
        <f>'Upload Sheet Pull'!B146</f>
        <v/>
      </c>
      <c r="C144" s="180">
        <f>'Upload Sheet Pull'!C146</f>
        <v>581</v>
      </c>
      <c r="D144" s="180" t="str">
        <f>'Upload Sheet Pull'!D146</f>
        <v>006</v>
      </c>
      <c r="E144" s="180"/>
      <c r="F144" s="180" t="str">
        <f>IF('Upload Sheet Pull'!E146="","",'Upload Sheet Pull'!E146)</f>
        <v/>
      </c>
      <c r="G144" s="180"/>
      <c r="H144" s="186">
        <f>'Upload Sheet Pull'!J146</f>
        <v>0</v>
      </c>
      <c r="I144" s="186">
        <f>'Upload Sheet Pull'!K146</f>
        <v>0</v>
      </c>
      <c r="J144" s="186">
        <f>'Upload Sheet Pull'!L146</f>
        <v>0</v>
      </c>
      <c r="K144" s="186">
        <f>'Upload Sheet Pull'!M146</f>
        <v>0</v>
      </c>
      <c r="L144" s="186">
        <f>'Upload Sheet Pull'!N146</f>
        <v>0</v>
      </c>
      <c r="M144" s="186">
        <f>'Upload Sheet Pull'!O146</f>
        <v>0</v>
      </c>
      <c r="N144" s="186">
        <f>'Upload Sheet Pull'!P146</f>
        <v>0</v>
      </c>
      <c r="O144" s="186">
        <f>'Upload Sheet Pull'!Q146</f>
        <v>0</v>
      </c>
      <c r="P144" s="186">
        <f>'Upload Sheet Pull'!R146</f>
        <v>0</v>
      </c>
      <c r="Q144" s="186">
        <f>'Upload Sheet Pull'!S146</f>
        <v>0</v>
      </c>
      <c r="R144" s="186">
        <f>'Upload Sheet Pull'!T146</f>
        <v>0</v>
      </c>
      <c r="S144" s="186">
        <f>'Upload Sheet Pull'!U146</f>
        <v>0</v>
      </c>
      <c r="T144" s="186">
        <f t="shared" si="1"/>
        <v>0</v>
      </c>
      <c r="U144" s="180"/>
      <c r="V144" s="180"/>
      <c r="W144" s="180"/>
      <c r="X144" s="180"/>
      <c r="Y144" s="180"/>
      <c r="Z144" s="180"/>
    </row>
    <row r="145" ht="12.75" customHeight="1">
      <c r="A145" s="180" t="str">
        <f>'Upload Sheet Pull'!A147</f>
        <v>Budget</v>
      </c>
      <c r="B145" s="180" t="str">
        <f>'Upload Sheet Pull'!B147</f>
        <v>7006-000000</v>
      </c>
      <c r="C145" s="180">
        <f>'Upload Sheet Pull'!C147</f>
        <v>582</v>
      </c>
      <c r="D145" s="180" t="str">
        <f>'Upload Sheet Pull'!D147</f>
        <v>006</v>
      </c>
      <c r="E145" s="180"/>
      <c r="F145" s="180" t="str">
        <f>IF('Upload Sheet Pull'!E147="","",'Upload Sheet Pull'!E147)</f>
        <v/>
      </c>
      <c r="G145" s="180"/>
      <c r="H145" s="186">
        <f>'Upload Sheet Pull'!J147</f>
        <v>0</v>
      </c>
      <c r="I145" s="186">
        <f>'Upload Sheet Pull'!K147</f>
        <v>0</v>
      </c>
      <c r="J145" s="186">
        <f>'Upload Sheet Pull'!L147</f>
        <v>0</v>
      </c>
      <c r="K145" s="186">
        <f>'Upload Sheet Pull'!M147</f>
        <v>0</v>
      </c>
      <c r="L145" s="186">
        <f>'Upload Sheet Pull'!N147</f>
        <v>0</v>
      </c>
      <c r="M145" s="186">
        <f>'Upload Sheet Pull'!O147</f>
        <v>0</v>
      </c>
      <c r="N145" s="186">
        <f>'Upload Sheet Pull'!P147</f>
        <v>0</v>
      </c>
      <c r="O145" s="186">
        <f>'Upload Sheet Pull'!Q147</f>
        <v>0</v>
      </c>
      <c r="P145" s="186">
        <f>'Upload Sheet Pull'!R147</f>
        <v>0</v>
      </c>
      <c r="Q145" s="186">
        <f>'Upload Sheet Pull'!S147</f>
        <v>0</v>
      </c>
      <c r="R145" s="186">
        <f>'Upload Sheet Pull'!T147</f>
        <v>0</v>
      </c>
      <c r="S145" s="186">
        <f>'Upload Sheet Pull'!U147</f>
        <v>0</v>
      </c>
      <c r="T145" s="186">
        <f t="shared" si="1"/>
        <v>0</v>
      </c>
      <c r="U145" s="180"/>
      <c r="V145" s="180"/>
      <c r="W145" s="180"/>
      <c r="X145" s="180"/>
      <c r="Y145" s="180"/>
      <c r="Z145" s="180"/>
    </row>
    <row r="146" ht="12.75" customHeight="1">
      <c r="A146" s="180" t="str">
        <f>'Upload Sheet Pull'!A148</f>
        <v>Budget</v>
      </c>
      <c r="B146" s="180" t="str">
        <f>'Upload Sheet Pull'!B148</f>
        <v>7008-000000</v>
      </c>
      <c r="C146" s="180">
        <f>'Upload Sheet Pull'!C148</f>
        <v>582</v>
      </c>
      <c r="D146" s="180" t="str">
        <f>'Upload Sheet Pull'!D148</f>
        <v>006</v>
      </c>
      <c r="E146" s="180"/>
      <c r="F146" s="180" t="str">
        <f>IF('Upload Sheet Pull'!E148="","",'Upload Sheet Pull'!E148)</f>
        <v/>
      </c>
      <c r="G146" s="180"/>
      <c r="H146" s="186">
        <f>'Upload Sheet Pull'!J148</f>
        <v>0</v>
      </c>
      <c r="I146" s="186">
        <f>'Upload Sheet Pull'!K148</f>
        <v>0</v>
      </c>
      <c r="J146" s="186">
        <f>'Upload Sheet Pull'!L148</f>
        <v>0</v>
      </c>
      <c r="K146" s="186">
        <f>'Upload Sheet Pull'!M148</f>
        <v>0</v>
      </c>
      <c r="L146" s="186">
        <f>'Upload Sheet Pull'!N148</f>
        <v>0</v>
      </c>
      <c r="M146" s="186">
        <f>'Upload Sheet Pull'!O148</f>
        <v>0</v>
      </c>
      <c r="N146" s="186">
        <f>'Upload Sheet Pull'!P148</f>
        <v>0</v>
      </c>
      <c r="O146" s="186">
        <f>'Upload Sheet Pull'!Q148</f>
        <v>0</v>
      </c>
      <c r="P146" s="186">
        <f>'Upload Sheet Pull'!R148</f>
        <v>0</v>
      </c>
      <c r="Q146" s="186">
        <f>'Upload Sheet Pull'!S148</f>
        <v>0</v>
      </c>
      <c r="R146" s="186">
        <f>'Upload Sheet Pull'!T148</f>
        <v>0</v>
      </c>
      <c r="S146" s="186">
        <f>'Upload Sheet Pull'!U148</f>
        <v>0</v>
      </c>
      <c r="T146" s="186">
        <f t="shared" si="1"/>
        <v>0</v>
      </c>
      <c r="U146" s="180"/>
      <c r="V146" s="180"/>
      <c r="W146" s="180"/>
      <c r="X146" s="180"/>
      <c r="Y146" s="180"/>
      <c r="Z146" s="180"/>
    </row>
    <row r="147" ht="12.75" customHeight="1">
      <c r="A147" s="180" t="str">
        <f>'Upload Sheet Pull'!A149</f>
        <v>Budget</v>
      </c>
      <c r="B147" s="180" t="str">
        <f>'Upload Sheet Pull'!B149</f>
        <v>7010-000000</v>
      </c>
      <c r="C147" s="180">
        <f>'Upload Sheet Pull'!C149</f>
        <v>582</v>
      </c>
      <c r="D147" s="180" t="str">
        <f>'Upload Sheet Pull'!D149</f>
        <v>006</v>
      </c>
      <c r="E147" s="180"/>
      <c r="F147" s="180" t="str">
        <f>IF('Upload Sheet Pull'!E149="","",'Upload Sheet Pull'!E149)</f>
        <v/>
      </c>
      <c r="G147" s="180"/>
      <c r="H147" s="186">
        <f>'Upload Sheet Pull'!J149</f>
        <v>0</v>
      </c>
      <c r="I147" s="186">
        <f>'Upload Sheet Pull'!K149</f>
        <v>0</v>
      </c>
      <c r="J147" s="186">
        <f>'Upload Sheet Pull'!L149</f>
        <v>0</v>
      </c>
      <c r="K147" s="186">
        <f>'Upload Sheet Pull'!M149</f>
        <v>0</v>
      </c>
      <c r="L147" s="186">
        <f>'Upload Sheet Pull'!N149</f>
        <v>0</v>
      </c>
      <c r="M147" s="186">
        <f>'Upload Sheet Pull'!O149</f>
        <v>0</v>
      </c>
      <c r="N147" s="186">
        <f>'Upload Sheet Pull'!P149</f>
        <v>0</v>
      </c>
      <c r="O147" s="186">
        <f>'Upload Sheet Pull'!Q149</f>
        <v>0</v>
      </c>
      <c r="P147" s="186">
        <f>'Upload Sheet Pull'!R149</f>
        <v>0</v>
      </c>
      <c r="Q147" s="186">
        <f>'Upload Sheet Pull'!S149</f>
        <v>0</v>
      </c>
      <c r="R147" s="186">
        <f>'Upload Sheet Pull'!T149</f>
        <v>0</v>
      </c>
      <c r="S147" s="186">
        <f>'Upload Sheet Pull'!U149</f>
        <v>0</v>
      </c>
      <c r="T147" s="186">
        <f t="shared" si="1"/>
        <v>0</v>
      </c>
      <c r="U147" s="180"/>
      <c r="V147" s="180"/>
      <c r="W147" s="180"/>
      <c r="X147" s="180"/>
      <c r="Y147" s="180"/>
      <c r="Z147" s="180"/>
    </row>
    <row r="148" ht="12.75" customHeight="1">
      <c r="A148" s="180" t="str">
        <f>'Upload Sheet Pull'!A150</f>
        <v>Budget</v>
      </c>
      <c r="B148" s="180" t="str">
        <f>'Upload Sheet Pull'!B150</f>
        <v>7012-000000</v>
      </c>
      <c r="C148" s="180">
        <f>'Upload Sheet Pull'!C150</f>
        <v>582</v>
      </c>
      <c r="D148" s="180" t="str">
        <f>'Upload Sheet Pull'!D150</f>
        <v>006</v>
      </c>
      <c r="E148" s="180"/>
      <c r="F148" s="180" t="str">
        <f>IF('Upload Sheet Pull'!E150="","",'Upload Sheet Pull'!E150)</f>
        <v/>
      </c>
      <c r="G148" s="180"/>
      <c r="H148" s="186">
        <f>'Upload Sheet Pull'!J150</f>
        <v>50</v>
      </c>
      <c r="I148" s="186">
        <f>'Upload Sheet Pull'!K150</f>
        <v>50</v>
      </c>
      <c r="J148" s="186">
        <f>'Upload Sheet Pull'!L150</f>
        <v>50</v>
      </c>
      <c r="K148" s="186">
        <f>'Upload Sheet Pull'!M150</f>
        <v>50</v>
      </c>
      <c r="L148" s="186">
        <f>'Upload Sheet Pull'!N150</f>
        <v>50</v>
      </c>
      <c r="M148" s="186">
        <f>'Upload Sheet Pull'!O150</f>
        <v>50</v>
      </c>
      <c r="N148" s="186">
        <f>'Upload Sheet Pull'!P150</f>
        <v>50</v>
      </c>
      <c r="O148" s="186">
        <f>'Upload Sheet Pull'!Q150</f>
        <v>50</v>
      </c>
      <c r="P148" s="186">
        <f>'Upload Sheet Pull'!R150</f>
        <v>50</v>
      </c>
      <c r="Q148" s="186">
        <f>'Upload Sheet Pull'!S150</f>
        <v>50</v>
      </c>
      <c r="R148" s="186">
        <f>'Upload Sheet Pull'!T150</f>
        <v>50</v>
      </c>
      <c r="S148" s="186">
        <f>'Upload Sheet Pull'!U150</f>
        <v>50</v>
      </c>
      <c r="T148" s="186">
        <f t="shared" si="1"/>
        <v>600</v>
      </c>
      <c r="U148" s="180"/>
      <c r="V148" s="180"/>
      <c r="W148" s="180"/>
      <c r="X148" s="180"/>
      <c r="Y148" s="180"/>
      <c r="Z148" s="180"/>
    </row>
    <row r="149" ht="12.75" customHeight="1">
      <c r="A149" s="180" t="str">
        <f>'Upload Sheet Pull'!A151</f>
        <v>Budget</v>
      </c>
      <c r="B149" s="180" t="str">
        <f>'Upload Sheet Pull'!B151</f>
        <v>7036-000000</v>
      </c>
      <c r="C149" s="180">
        <f>'Upload Sheet Pull'!C151</f>
        <v>582</v>
      </c>
      <c r="D149" s="180" t="str">
        <f>'Upload Sheet Pull'!D151</f>
        <v>006</v>
      </c>
      <c r="E149" s="180"/>
      <c r="F149" s="180" t="str">
        <f>IF('Upload Sheet Pull'!E151="","",'Upload Sheet Pull'!E151)</f>
        <v/>
      </c>
      <c r="G149" s="180"/>
      <c r="H149" s="186">
        <f>'Upload Sheet Pull'!J151</f>
        <v>0</v>
      </c>
      <c r="I149" s="186">
        <f>'Upload Sheet Pull'!K151</f>
        <v>0</v>
      </c>
      <c r="J149" s="186">
        <f>'Upload Sheet Pull'!L151</f>
        <v>0</v>
      </c>
      <c r="K149" s="186">
        <f>'Upload Sheet Pull'!M151</f>
        <v>0</v>
      </c>
      <c r="L149" s="186">
        <f>'Upload Sheet Pull'!N151</f>
        <v>0</v>
      </c>
      <c r="M149" s="186">
        <f>'Upload Sheet Pull'!O151</f>
        <v>0</v>
      </c>
      <c r="N149" s="186">
        <f>'Upload Sheet Pull'!P151</f>
        <v>0</v>
      </c>
      <c r="O149" s="186">
        <f>'Upload Sheet Pull'!Q151</f>
        <v>0</v>
      </c>
      <c r="P149" s="186">
        <f>'Upload Sheet Pull'!R151</f>
        <v>0</v>
      </c>
      <c r="Q149" s="186">
        <f>'Upload Sheet Pull'!S151</f>
        <v>0</v>
      </c>
      <c r="R149" s="186">
        <f>'Upload Sheet Pull'!T151</f>
        <v>0</v>
      </c>
      <c r="S149" s="186">
        <f>'Upload Sheet Pull'!U151</f>
        <v>0</v>
      </c>
      <c r="T149" s="186">
        <f t="shared" si="1"/>
        <v>0</v>
      </c>
      <c r="U149" s="180"/>
      <c r="V149" s="180"/>
      <c r="W149" s="180"/>
      <c r="X149" s="180"/>
      <c r="Y149" s="180"/>
      <c r="Z149" s="180"/>
    </row>
    <row r="150" ht="12.75" customHeight="1">
      <c r="A150" s="180" t="str">
        <f>'Upload Sheet Pull'!A152</f>
        <v>Budget</v>
      </c>
      <c r="B150" s="180" t="str">
        <f>'Upload Sheet Pull'!B152</f>
        <v>7044-000000</v>
      </c>
      <c r="C150" s="180">
        <f>'Upload Sheet Pull'!C152</f>
        <v>582</v>
      </c>
      <c r="D150" s="180" t="str">
        <f>'Upload Sheet Pull'!D152</f>
        <v>006</v>
      </c>
      <c r="E150" s="180"/>
      <c r="F150" s="180" t="str">
        <f>IF('Upload Sheet Pull'!E152="","",'Upload Sheet Pull'!E152)</f>
        <v/>
      </c>
      <c r="G150" s="180"/>
      <c r="H150" s="186">
        <f>'Upload Sheet Pull'!J152</f>
        <v>0</v>
      </c>
      <c r="I150" s="186">
        <f>'Upload Sheet Pull'!K152</f>
        <v>0</v>
      </c>
      <c r="J150" s="186">
        <f>'Upload Sheet Pull'!L152</f>
        <v>0</v>
      </c>
      <c r="K150" s="186">
        <f>'Upload Sheet Pull'!M152</f>
        <v>0</v>
      </c>
      <c r="L150" s="186">
        <f>'Upload Sheet Pull'!N152</f>
        <v>0</v>
      </c>
      <c r="M150" s="186">
        <f>'Upload Sheet Pull'!O152</f>
        <v>0</v>
      </c>
      <c r="N150" s="186">
        <f>'Upload Sheet Pull'!P152</f>
        <v>0</v>
      </c>
      <c r="O150" s="186">
        <f>'Upload Sheet Pull'!Q152</f>
        <v>0</v>
      </c>
      <c r="P150" s="186">
        <f>'Upload Sheet Pull'!R152</f>
        <v>0</v>
      </c>
      <c r="Q150" s="186">
        <f>'Upload Sheet Pull'!S152</f>
        <v>0</v>
      </c>
      <c r="R150" s="186">
        <f>'Upload Sheet Pull'!T152</f>
        <v>0</v>
      </c>
      <c r="S150" s="186">
        <f>'Upload Sheet Pull'!U152</f>
        <v>0</v>
      </c>
      <c r="T150" s="186">
        <f t="shared" si="1"/>
        <v>0</v>
      </c>
      <c r="U150" s="180"/>
      <c r="V150" s="180"/>
      <c r="W150" s="180"/>
      <c r="X150" s="180"/>
      <c r="Y150" s="180"/>
      <c r="Z150" s="180"/>
    </row>
    <row r="151" ht="12.75" customHeight="1">
      <c r="A151" s="180" t="str">
        <f>'Upload Sheet Pull'!A153</f>
        <v>Budget</v>
      </c>
      <c r="B151" s="180" t="str">
        <f>'Upload Sheet Pull'!B153</f>
        <v>7082-000000</v>
      </c>
      <c r="C151" s="180">
        <f>'Upload Sheet Pull'!C153</f>
        <v>582</v>
      </c>
      <c r="D151" s="180" t="str">
        <f>'Upload Sheet Pull'!D153</f>
        <v>006</v>
      </c>
      <c r="E151" s="180"/>
      <c r="F151" s="180" t="str">
        <f>IF('Upload Sheet Pull'!E153="","",'Upload Sheet Pull'!E153)</f>
        <v/>
      </c>
      <c r="G151" s="180"/>
      <c r="H151" s="186">
        <f>'Upload Sheet Pull'!J153</f>
        <v>0</v>
      </c>
      <c r="I151" s="186">
        <f>'Upload Sheet Pull'!K153</f>
        <v>0</v>
      </c>
      <c r="J151" s="186">
        <f>'Upload Sheet Pull'!L153</f>
        <v>200</v>
      </c>
      <c r="K151" s="186">
        <f>'Upload Sheet Pull'!M153</f>
        <v>250</v>
      </c>
      <c r="L151" s="186">
        <f>'Upload Sheet Pull'!N153</f>
        <v>0</v>
      </c>
      <c r="M151" s="186">
        <f>'Upload Sheet Pull'!O153</f>
        <v>0</v>
      </c>
      <c r="N151" s="186">
        <f>'Upload Sheet Pull'!P153</f>
        <v>100</v>
      </c>
      <c r="O151" s="186">
        <f>'Upload Sheet Pull'!Q153</f>
        <v>150</v>
      </c>
      <c r="P151" s="186">
        <f>'Upload Sheet Pull'!R153</f>
        <v>200</v>
      </c>
      <c r="Q151" s="186">
        <f>'Upload Sheet Pull'!S153</f>
        <v>200</v>
      </c>
      <c r="R151" s="186">
        <f>'Upload Sheet Pull'!T153</f>
        <v>250</v>
      </c>
      <c r="S151" s="186">
        <f>'Upload Sheet Pull'!U153</f>
        <v>200</v>
      </c>
      <c r="T151" s="186">
        <f t="shared" si="1"/>
        <v>1550</v>
      </c>
      <c r="U151" s="180"/>
      <c r="V151" s="180"/>
      <c r="W151" s="180"/>
      <c r="X151" s="180"/>
      <c r="Y151" s="180"/>
      <c r="Z151" s="180"/>
    </row>
    <row r="152" ht="12.75" customHeight="1">
      <c r="A152" s="180" t="str">
        <f>'Upload Sheet Pull'!A154</f>
        <v>Budget</v>
      </c>
      <c r="B152" s="180" t="str">
        <f>'Upload Sheet Pull'!B154</f>
        <v/>
      </c>
      <c r="C152" s="180">
        <f>'Upload Sheet Pull'!C154</f>
        <v>582</v>
      </c>
      <c r="D152" s="180" t="str">
        <f>'Upload Sheet Pull'!D154</f>
        <v>006</v>
      </c>
      <c r="E152" s="180"/>
      <c r="F152" s="180" t="str">
        <f>IF('Upload Sheet Pull'!E154="","",'Upload Sheet Pull'!E154)</f>
        <v/>
      </c>
      <c r="G152" s="180"/>
      <c r="H152" s="186">
        <f>'Upload Sheet Pull'!J154</f>
        <v>0</v>
      </c>
      <c r="I152" s="186">
        <f>'Upload Sheet Pull'!K154</f>
        <v>0</v>
      </c>
      <c r="J152" s="186">
        <f>'Upload Sheet Pull'!L154</f>
        <v>0</v>
      </c>
      <c r="K152" s="186">
        <f>'Upload Sheet Pull'!M154</f>
        <v>0</v>
      </c>
      <c r="L152" s="186">
        <f>'Upload Sheet Pull'!N154</f>
        <v>0</v>
      </c>
      <c r="M152" s="186">
        <f>'Upload Sheet Pull'!O154</f>
        <v>0</v>
      </c>
      <c r="N152" s="186">
        <f>'Upload Sheet Pull'!P154</f>
        <v>0</v>
      </c>
      <c r="O152" s="186">
        <f>'Upload Sheet Pull'!Q154</f>
        <v>0</v>
      </c>
      <c r="P152" s="186">
        <f>'Upload Sheet Pull'!R154</f>
        <v>0</v>
      </c>
      <c r="Q152" s="186">
        <f>'Upload Sheet Pull'!S154</f>
        <v>0</v>
      </c>
      <c r="R152" s="186">
        <f>'Upload Sheet Pull'!T154</f>
        <v>0</v>
      </c>
      <c r="S152" s="186">
        <f>'Upload Sheet Pull'!U154</f>
        <v>0</v>
      </c>
      <c r="T152" s="186">
        <f t="shared" si="1"/>
        <v>0</v>
      </c>
      <c r="U152" s="180"/>
      <c r="V152" s="180"/>
      <c r="W152" s="180"/>
      <c r="X152" s="180"/>
      <c r="Y152" s="180"/>
      <c r="Z152" s="180"/>
    </row>
    <row r="153" ht="12.75" customHeight="1">
      <c r="A153" s="180" t="str">
        <f>'Upload Sheet Pull'!A155</f>
        <v>Budget</v>
      </c>
      <c r="B153" s="180" t="str">
        <f>'Upload Sheet Pull'!B155</f>
        <v/>
      </c>
      <c r="C153" s="180">
        <f>'Upload Sheet Pull'!C155</f>
        <v>582</v>
      </c>
      <c r="D153" s="180" t="str">
        <f>'Upload Sheet Pull'!D155</f>
        <v>006</v>
      </c>
      <c r="E153" s="180"/>
      <c r="F153" s="180" t="str">
        <f>IF('Upload Sheet Pull'!E155="","",'Upload Sheet Pull'!E155)</f>
        <v/>
      </c>
      <c r="G153" s="180"/>
      <c r="H153" s="186">
        <f>'Upload Sheet Pull'!J155</f>
        <v>0</v>
      </c>
      <c r="I153" s="186">
        <f>'Upload Sheet Pull'!K155</f>
        <v>0</v>
      </c>
      <c r="J153" s="186">
        <f>'Upload Sheet Pull'!L155</f>
        <v>0</v>
      </c>
      <c r="K153" s="186">
        <f>'Upload Sheet Pull'!M155</f>
        <v>0</v>
      </c>
      <c r="L153" s="186">
        <f>'Upload Sheet Pull'!N155</f>
        <v>0</v>
      </c>
      <c r="M153" s="186">
        <f>'Upload Sheet Pull'!O155</f>
        <v>0</v>
      </c>
      <c r="N153" s="186">
        <f>'Upload Sheet Pull'!P155</f>
        <v>0</v>
      </c>
      <c r="O153" s="186">
        <f>'Upload Sheet Pull'!Q155</f>
        <v>0</v>
      </c>
      <c r="P153" s="186">
        <f>'Upload Sheet Pull'!R155</f>
        <v>0</v>
      </c>
      <c r="Q153" s="186">
        <f>'Upload Sheet Pull'!S155</f>
        <v>0</v>
      </c>
      <c r="R153" s="186">
        <f>'Upload Sheet Pull'!T155</f>
        <v>0</v>
      </c>
      <c r="S153" s="186">
        <f>'Upload Sheet Pull'!U155</f>
        <v>0</v>
      </c>
      <c r="T153" s="186">
        <f t="shared" si="1"/>
        <v>0</v>
      </c>
      <c r="U153" s="180"/>
      <c r="V153" s="180"/>
      <c r="W153" s="180"/>
      <c r="X153" s="180"/>
      <c r="Y153" s="180"/>
      <c r="Z153" s="180"/>
    </row>
    <row r="154" ht="12.75" customHeight="1">
      <c r="A154" s="180" t="str">
        <f>'Upload Sheet Pull'!A156</f>
        <v>Budget</v>
      </c>
      <c r="B154" s="180" t="str">
        <f>'Upload Sheet Pull'!B156</f>
        <v/>
      </c>
      <c r="C154" s="180">
        <f>'Upload Sheet Pull'!C156</f>
        <v>582</v>
      </c>
      <c r="D154" s="180" t="str">
        <f>'Upload Sheet Pull'!D156</f>
        <v>006</v>
      </c>
      <c r="E154" s="180"/>
      <c r="F154" s="180" t="str">
        <f>IF('Upload Sheet Pull'!E156="","",'Upload Sheet Pull'!E156)</f>
        <v/>
      </c>
      <c r="G154" s="180"/>
      <c r="H154" s="186">
        <f>'Upload Sheet Pull'!J156</f>
        <v>0</v>
      </c>
      <c r="I154" s="186">
        <f>'Upload Sheet Pull'!K156</f>
        <v>0</v>
      </c>
      <c r="J154" s="186">
        <f>'Upload Sheet Pull'!L156</f>
        <v>0</v>
      </c>
      <c r="K154" s="186">
        <f>'Upload Sheet Pull'!M156</f>
        <v>0</v>
      </c>
      <c r="L154" s="186">
        <f>'Upload Sheet Pull'!N156</f>
        <v>0</v>
      </c>
      <c r="M154" s="186">
        <f>'Upload Sheet Pull'!O156</f>
        <v>0</v>
      </c>
      <c r="N154" s="186">
        <f>'Upload Sheet Pull'!P156</f>
        <v>0</v>
      </c>
      <c r="O154" s="186">
        <f>'Upload Sheet Pull'!Q156</f>
        <v>0</v>
      </c>
      <c r="P154" s="186">
        <f>'Upload Sheet Pull'!R156</f>
        <v>0</v>
      </c>
      <c r="Q154" s="186">
        <f>'Upload Sheet Pull'!S156</f>
        <v>0</v>
      </c>
      <c r="R154" s="186">
        <f>'Upload Sheet Pull'!T156</f>
        <v>0</v>
      </c>
      <c r="S154" s="186">
        <f>'Upload Sheet Pull'!U156</f>
        <v>0</v>
      </c>
      <c r="T154" s="186">
        <f t="shared" si="1"/>
        <v>0</v>
      </c>
      <c r="U154" s="180"/>
      <c r="V154" s="180"/>
      <c r="W154" s="180"/>
      <c r="X154" s="180"/>
      <c r="Y154" s="180"/>
      <c r="Z154" s="180"/>
    </row>
    <row r="155" ht="12.75" customHeight="1">
      <c r="A155" s="180" t="str">
        <f>'Upload Sheet Pull'!A157</f>
        <v>Budget</v>
      </c>
      <c r="B155" s="180" t="str">
        <f>'Upload Sheet Pull'!B157</f>
        <v>7006-000000</v>
      </c>
      <c r="C155" s="180">
        <f>'Upload Sheet Pull'!C157</f>
        <v>583</v>
      </c>
      <c r="D155" s="180" t="str">
        <f>'Upload Sheet Pull'!D157</f>
        <v>006</v>
      </c>
      <c r="E155" s="180"/>
      <c r="F155" s="180" t="str">
        <f>IF('Upload Sheet Pull'!E157="","",'Upload Sheet Pull'!E157)</f>
        <v/>
      </c>
      <c r="G155" s="180"/>
      <c r="H155" s="186">
        <f>'Upload Sheet Pull'!J157</f>
        <v>0</v>
      </c>
      <c r="I155" s="186">
        <f>'Upload Sheet Pull'!K157</f>
        <v>0</v>
      </c>
      <c r="J155" s="186">
        <f>'Upload Sheet Pull'!L157</f>
        <v>0</v>
      </c>
      <c r="K155" s="186">
        <f>'Upload Sheet Pull'!M157</f>
        <v>0</v>
      </c>
      <c r="L155" s="186">
        <f>'Upload Sheet Pull'!N157</f>
        <v>0</v>
      </c>
      <c r="M155" s="186">
        <f>'Upload Sheet Pull'!O157</f>
        <v>0</v>
      </c>
      <c r="N155" s="186">
        <f>'Upload Sheet Pull'!P157</f>
        <v>0</v>
      </c>
      <c r="O155" s="186">
        <f>'Upload Sheet Pull'!Q157</f>
        <v>0</v>
      </c>
      <c r="P155" s="186">
        <f>'Upload Sheet Pull'!R157</f>
        <v>0</v>
      </c>
      <c r="Q155" s="186">
        <f>'Upload Sheet Pull'!S157</f>
        <v>0</v>
      </c>
      <c r="R155" s="186">
        <f>'Upload Sheet Pull'!T157</f>
        <v>0</v>
      </c>
      <c r="S155" s="186">
        <f>'Upload Sheet Pull'!U157</f>
        <v>0</v>
      </c>
      <c r="T155" s="186">
        <f t="shared" si="1"/>
        <v>0</v>
      </c>
      <c r="U155" s="180"/>
      <c r="V155" s="180"/>
      <c r="W155" s="180"/>
      <c r="X155" s="180"/>
      <c r="Y155" s="180"/>
      <c r="Z155" s="180"/>
    </row>
    <row r="156" ht="12.75" customHeight="1">
      <c r="A156" s="180" t="str">
        <f>'Upload Sheet Pull'!A158</f>
        <v>Budget</v>
      </c>
      <c r="B156" s="180" t="str">
        <f>'Upload Sheet Pull'!B158</f>
        <v>7008-000000</v>
      </c>
      <c r="C156" s="180">
        <f>'Upload Sheet Pull'!C158</f>
        <v>583</v>
      </c>
      <c r="D156" s="180" t="str">
        <f>'Upload Sheet Pull'!D158</f>
        <v>006</v>
      </c>
      <c r="E156" s="180"/>
      <c r="F156" s="180" t="str">
        <f>IF('Upload Sheet Pull'!E158="","",'Upload Sheet Pull'!E158)</f>
        <v/>
      </c>
      <c r="G156" s="180"/>
      <c r="H156" s="186">
        <f>'Upload Sheet Pull'!J158</f>
        <v>0</v>
      </c>
      <c r="I156" s="186">
        <f>'Upload Sheet Pull'!K158</f>
        <v>0</v>
      </c>
      <c r="J156" s="186">
        <f>'Upload Sheet Pull'!L158</f>
        <v>0</v>
      </c>
      <c r="K156" s="186">
        <f>'Upload Sheet Pull'!M158</f>
        <v>0</v>
      </c>
      <c r="L156" s="186">
        <f>'Upload Sheet Pull'!N158</f>
        <v>0</v>
      </c>
      <c r="M156" s="186">
        <f>'Upload Sheet Pull'!O158</f>
        <v>0</v>
      </c>
      <c r="N156" s="186">
        <f>'Upload Sheet Pull'!P158</f>
        <v>0</v>
      </c>
      <c r="O156" s="186">
        <f>'Upload Sheet Pull'!Q158</f>
        <v>0</v>
      </c>
      <c r="P156" s="186">
        <f>'Upload Sheet Pull'!R158</f>
        <v>0</v>
      </c>
      <c r="Q156" s="186">
        <f>'Upload Sheet Pull'!S158</f>
        <v>0</v>
      </c>
      <c r="R156" s="186">
        <f>'Upload Sheet Pull'!T158</f>
        <v>0</v>
      </c>
      <c r="S156" s="186">
        <f>'Upload Sheet Pull'!U158</f>
        <v>0</v>
      </c>
      <c r="T156" s="186">
        <f t="shared" si="1"/>
        <v>0</v>
      </c>
      <c r="U156" s="180"/>
      <c r="V156" s="180"/>
      <c r="W156" s="180"/>
      <c r="X156" s="180"/>
      <c r="Y156" s="180"/>
      <c r="Z156" s="180"/>
    </row>
    <row r="157" ht="12.75" customHeight="1">
      <c r="A157" s="180" t="str">
        <f>'Upload Sheet Pull'!A159</f>
        <v>Budget</v>
      </c>
      <c r="B157" s="180" t="str">
        <f>'Upload Sheet Pull'!B159</f>
        <v>7010-000000</v>
      </c>
      <c r="C157" s="180">
        <f>'Upload Sheet Pull'!C159</f>
        <v>583</v>
      </c>
      <c r="D157" s="180" t="str">
        <f>'Upload Sheet Pull'!D159</f>
        <v>006</v>
      </c>
      <c r="E157" s="180"/>
      <c r="F157" s="180" t="str">
        <f>IF('Upload Sheet Pull'!E159="","",'Upload Sheet Pull'!E159)</f>
        <v/>
      </c>
      <c r="G157" s="180"/>
      <c r="H157" s="186">
        <f>'Upload Sheet Pull'!J159</f>
        <v>0</v>
      </c>
      <c r="I157" s="186">
        <f>'Upload Sheet Pull'!K159</f>
        <v>0</v>
      </c>
      <c r="J157" s="186">
        <f>'Upload Sheet Pull'!L159</f>
        <v>0</v>
      </c>
      <c r="K157" s="186">
        <f>'Upload Sheet Pull'!M159</f>
        <v>0</v>
      </c>
      <c r="L157" s="186">
        <f>'Upload Sheet Pull'!N159</f>
        <v>0</v>
      </c>
      <c r="M157" s="186">
        <f>'Upload Sheet Pull'!O159</f>
        <v>0</v>
      </c>
      <c r="N157" s="186">
        <f>'Upload Sheet Pull'!P159</f>
        <v>0</v>
      </c>
      <c r="O157" s="186">
        <f>'Upload Sheet Pull'!Q159</f>
        <v>0</v>
      </c>
      <c r="P157" s="186">
        <f>'Upload Sheet Pull'!R159</f>
        <v>0</v>
      </c>
      <c r="Q157" s="186">
        <f>'Upload Sheet Pull'!S159</f>
        <v>0</v>
      </c>
      <c r="R157" s="186">
        <f>'Upload Sheet Pull'!T159</f>
        <v>0</v>
      </c>
      <c r="S157" s="186">
        <f>'Upload Sheet Pull'!U159</f>
        <v>0</v>
      </c>
      <c r="T157" s="186">
        <f t="shared" si="1"/>
        <v>0</v>
      </c>
      <c r="U157" s="180"/>
      <c r="V157" s="180"/>
      <c r="W157" s="180"/>
      <c r="X157" s="180"/>
      <c r="Y157" s="180"/>
      <c r="Z157" s="180"/>
    </row>
    <row r="158" ht="12.75" customHeight="1">
      <c r="A158" s="180" t="str">
        <f>'Upload Sheet Pull'!A160</f>
        <v>Budget</v>
      </c>
      <c r="B158" s="180" t="str">
        <f>'Upload Sheet Pull'!B160</f>
        <v>7012-000000</v>
      </c>
      <c r="C158" s="180">
        <f>'Upload Sheet Pull'!C160</f>
        <v>583</v>
      </c>
      <c r="D158" s="180" t="str">
        <f>'Upload Sheet Pull'!D160</f>
        <v>006</v>
      </c>
      <c r="E158" s="180"/>
      <c r="F158" s="180" t="str">
        <f>IF('Upload Sheet Pull'!E160="","",'Upload Sheet Pull'!E160)</f>
        <v/>
      </c>
      <c r="G158" s="180"/>
      <c r="H158" s="186">
        <f>'Upload Sheet Pull'!J160</f>
        <v>0</v>
      </c>
      <c r="I158" s="186">
        <f>'Upload Sheet Pull'!K160</f>
        <v>0</v>
      </c>
      <c r="J158" s="186">
        <f>'Upload Sheet Pull'!L160</f>
        <v>0</v>
      </c>
      <c r="K158" s="186">
        <f>'Upload Sheet Pull'!M160</f>
        <v>0</v>
      </c>
      <c r="L158" s="186">
        <f>'Upload Sheet Pull'!N160</f>
        <v>0</v>
      </c>
      <c r="M158" s="186">
        <f>'Upload Sheet Pull'!O160</f>
        <v>0</v>
      </c>
      <c r="N158" s="186">
        <f>'Upload Sheet Pull'!P160</f>
        <v>0</v>
      </c>
      <c r="O158" s="186">
        <f>'Upload Sheet Pull'!Q160</f>
        <v>0</v>
      </c>
      <c r="P158" s="186">
        <f>'Upload Sheet Pull'!R160</f>
        <v>0</v>
      </c>
      <c r="Q158" s="186">
        <f>'Upload Sheet Pull'!S160</f>
        <v>0</v>
      </c>
      <c r="R158" s="186">
        <f>'Upload Sheet Pull'!T160</f>
        <v>0</v>
      </c>
      <c r="S158" s="186">
        <f>'Upload Sheet Pull'!U160</f>
        <v>0</v>
      </c>
      <c r="T158" s="186">
        <f t="shared" si="1"/>
        <v>0</v>
      </c>
      <c r="U158" s="180"/>
      <c r="V158" s="180"/>
      <c r="W158" s="180"/>
      <c r="X158" s="180"/>
      <c r="Y158" s="180"/>
      <c r="Z158" s="180"/>
    </row>
    <row r="159" ht="12.75" customHeight="1">
      <c r="A159" s="180" t="str">
        <f>'Upload Sheet Pull'!A161</f>
        <v>Budget</v>
      </c>
      <c r="B159" s="180" t="str">
        <f>'Upload Sheet Pull'!B161</f>
        <v>7036-000000</v>
      </c>
      <c r="C159" s="180">
        <f>'Upload Sheet Pull'!C161</f>
        <v>583</v>
      </c>
      <c r="D159" s="180" t="str">
        <f>'Upload Sheet Pull'!D161</f>
        <v>006</v>
      </c>
      <c r="E159" s="180"/>
      <c r="F159" s="180" t="str">
        <f>IF('Upload Sheet Pull'!E161="","",'Upload Sheet Pull'!E161)</f>
        <v/>
      </c>
      <c r="G159" s="180"/>
      <c r="H159" s="186">
        <f>'Upload Sheet Pull'!J161</f>
        <v>0</v>
      </c>
      <c r="I159" s="186">
        <f>'Upload Sheet Pull'!K161</f>
        <v>0</v>
      </c>
      <c r="J159" s="186">
        <f>'Upload Sheet Pull'!L161</f>
        <v>0</v>
      </c>
      <c r="K159" s="186">
        <f>'Upload Sheet Pull'!M161</f>
        <v>0</v>
      </c>
      <c r="L159" s="186">
        <f>'Upload Sheet Pull'!N161</f>
        <v>0</v>
      </c>
      <c r="M159" s="186">
        <f>'Upload Sheet Pull'!O161</f>
        <v>0</v>
      </c>
      <c r="N159" s="186">
        <f>'Upload Sheet Pull'!P161</f>
        <v>0</v>
      </c>
      <c r="O159" s="186">
        <f>'Upload Sheet Pull'!Q161</f>
        <v>0</v>
      </c>
      <c r="P159" s="186">
        <f>'Upload Sheet Pull'!R161</f>
        <v>0</v>
      </c>
      <c r="Q159" s="186">
        <f>'Upload Sheet Pull'!S161</f>
        <v>0</v>
      </c>
      <c r="R159" s="186">
        <f>'Upload Sheet Pull'!T161</f>
        <v>0</v>
      </c>
      <c r="S159" s="186">
        <f>'Upload Sheet Pull'!U161</f>
        <v>0</v>
      </c>
      <c r="T159" s="186">
        <f t="shared" si="1"/>
        <v>0</v>
      </c>
      <c r="U159" s="180"/>
      <c r="V159" s="180"/>
      <c r="W159" s="180"/>
      <c r="X159" s="180"/>
      <c r="Y159" s="180"/>
      <c r="Z159" s="180"/>
    </row>
    <row r="160" ht="12.75" customHeight="1">
      <c r="A160" s="180" t="str">
        <f>'Upload Sheet Pull'!A162</f>
        <v>Budget</v>
      </c>
      <c r="B160" s="180" t="str">
        <f>'Upload Sheet Pull'!B162</f>
        <v>7044-000000</v>
      </c>
      <c r="C160" s="180">
        <f>'Upload Sheet Pull'!C162</f>
        <v>583</v>
      </c>
      <c r="D160" s="180" t="str">
        <f>'Upload Sheet Pull'!D162</f>
        <v>006</v>
      </c>
      <c r="E160" s="180"/>
      <c r="F160" s="180" t="str">
        <f>IF('Upload Sheet Pull'!E162="","",'Upload Sheet Pull'!E162)</f>
        <v/>
      </c>
      <c r="G160" s="180"/>
      <c r="H160" s="186">
        <f>'Upload Sheet Pull'!J162</f>
        <v>0</v>
      </c>
      <c r="I160" s="186">
        <f>'Upload Sheet Pull'!K162</f>
        <v>0</v>
      </c>
      <c r="J160" s="186">
        <f>'Upload Sheet Pull'!L162</f>
        <v>0</v>
      </c>
      <c r="K160" s="186">
        <f>'Upload Sheet Pull'!M162</f>
        <v>0</v>
      </c>
      <c r="L160" s="186">
        <f>'Upload Sheet Pull'!N162</f>
        <v>0</v>
      </c>
      <c r="M160" s="186">
        <f>'Upload Sheet Pull'!O162</f>
        <v>0</v>
      </c>
      <c r="N160" s="186">
        <f>'Upload Sheet Pull'!P162</f>
        <v>0</v>
      </c>
      <c r="O160" s="186">
        <f>'Upload Sheet Pull'!Q162</f>
        <v>0</v>
      </c>
      <c r="P160" s="186">
        <f>'Upload Sheet Pull'!R162</f>
        <v>520</v>
      </c>
      <c r="Q160" s="186">
        <f>'Upload Sheet Pull'!S162</f>
        <v>0</v>
      </c>
      <c r="R160" s="186">
        <f>'Upload Sheet Pull'!T162</f>
        <v>0</v>
      </c>
      <c r="S160" s="186">
        <f>'Upload Sheet Pull'!U162</f>
        <v>0</v>
      </c>
      <c r="T160" s="186">
        <f t="shared" si="1"/>
        <v>520</v>
      </c>
      <c r="U160" s="180"/>
      <c r="V160" s="180"/>
      <c r="W160" s="180"/>
      <c r="X160" s="180"/>
      <c r="Y160" s="180"/>
      <c r="Z160" s="180"/>
    </row>
    <row r="161" ht="12.75" customHeight="1">
      <c r="A161" s="180" t="str">
        <f>'Upload Sheet Pull'!A163</f>
        <v>Budget</v>
      </c>
      <c r="B161" s="180" t="str">
        <f>'Upload Sheet Pull'!B163</f>
        <v>7082-000000</v>
      </c>
      <c r="C161" s="180">
        <f>'Upload Sheet Pull'!C163</f>
        <v>583</v>
      </c>
      <c r="D161" s="180" t="str">
        <f>'Upload Sheet Pull'!D163</f>
        <v>006</v>
      </c>
      <c r="E161" s="180"/>
      <c r="F161" s="180" t="str">
        <f>IF('Upload Sheet Pull'!E163="","",'Upload Sheet Pull'!E163)</f>
        <v/>
      </c>
      <c r="G161" s="180"/>
      <c r="H161" s="186">
        <f>'Upload Sheet Pull'!J163</f>
        <v>0</v>
      </c>
      <c r="I161" s="186">
        <f>'Upload Sheet Pull'!K163</f>
        <v>0</v>
      </c>
      <c r="J161" s="186">
        <f>'Upload Sheet Pull'!L163</f>
        <v>0</v>
      </c>
      <c r="K161" s="186">
        <f>'Upload Sheet Pull'!M163</f>
        <v>0</v>
      </c>
      <c r="L161" s="186">
        <f>'Upload Sheet Pull'!N163</f>
        <v>0</v>
      </c>
      <c r="M161" s="186">
        <f>'Upload Sheet Pull'!O163</f>
        <v>0</v>
      </c>
      <c r="N161" s="186">
        <f>'Upload Sheet Pull'!P163</f>
        <v>0</v>
      </c>
      <c r="O161" s="186">
        <f>'Upload Sheet Pull'!Q163</f>
        <v>0</v>
      </c>
      <c r="P161" s="186">
        <f>'Upload Sheet Pull'!R163</f>
        <v>0</v>
      </c>
      <c r="Q161" s="186">
        <f>'Upload Sheet Pull'!S163</f>
        <v>0</v>
      </c>
      <c r="R161" s="186">
        <f>'Upload Sheet Pull'!T163</f>
        <v>0</v>
      </c>
      <c r="S161" s="186">
        <f>'Upload Sheet Pull'!U163</f>
        <v>0</v>
      </c>
      <c r="T161" s="186">
        <f t="shared" si="1"/>
        <v>0</v>
      </c>
      <c r="U161" s="180"/>
      <c r="V161" s="180"/>
      <c r="W161" s="180"/>
      <c r="X161" s="180"/>
      <c r="Y161" s="180"/>
      <c r="Z161" s="180"/>
    </row>
    <row r="162" ht="12.75" customHeight="1">
      <c r="A162" s="180" t="str">
        <f>'Upload Sheet Pull'!A164</f>
        <v>Budget</v>
      </c>
      <c r="B162" s="180" t="str">
        <f>'Upload Sheet Pull'!B164</f>
        <v/>
      </c>
      <c r="C162" s="180">
        <f>'Upload Sheet Pull'!C164</f>
        <v>583</v>
      </c>
      <c r="D162" s="180" t="str">
        <f>'Upload Sheet Pull'!D164</f>
        <v>006</v>
      </c>
      <c r="E162" s="180"/>
      <c r="F162" s="180" t="str">
        <f>IF('Upload Sheet Pull'!E164="","",'Upload Sheet Pull'!E164)</f>
        <v/>
      </c>
      <c r="G162" s="180"/>
      <c r="H162" s="186">
        <f>'Upload Sheet Pull'!J164</f>
        <v>0</v>
      </c>
      <c r="I162" s="186">
        <f>'Upload Sheet Pull'!K164</f>
        <v>0</v>
      </c>
      <c r="J162" s="186">
        <f>'Upload Sheet Pull'!L164</f>
        <v>0</v>
      </c>
      <c r="K162" s="186">
        <f>'Upload Sheet Pull'!M164</f>
        <v>0</v>
      </c>
      <c r="L162" s="186">
        <f>'Upload Sheet Pull'!N164</f>
        <v>0</v>
      </c>
      <c r="M162" s="186">
        <f>'Upload Sheet Pull'!O164</f>
        <v>0</v>
      </c>
      <c r="N162" s="186">
        <f>'Upload Sheet Pull'!P164</f>
        <v>0</v>
      </c>
      <c r="O162" s="186">
        <f>'Upload Sheet Pull'!Q164</f>
        <v>0</v>
      </c>
      <c r="P162" s="186">
        <f>'Upload Sheet Pull'!R164</f>
        <v>0</v>
      </c>
      <c r="Q162" s="186">
        <f>'Upload Sheet Pull'!S164</f>
        <v>0</v>
      </c>
      <c r="R162" s="186">
        <f>'Upload Sheet Pull'!T164</f>
        <v>0</v>
      </c>
      <c r="S162" s="186">
        <f>'Upload Sheet Pull'!U164</f>
        <v>0</v>
      </c>
      <c r="T162" s="186">
        <f t="shared" si="1"/>
        <v>0</v>
      </c>
      <c r="U162" s="180"/>
      <c r="V162" s="180"/>
      <c r="W162" s="180"/>
      <c r="X162" s="180"/>
      <c r="Y162" s="180"/>
      <c r="Z162" s="180"/>
    </row>
    <row r="163" ht="12.75" customHeight="1">
      <c r="A163" s="180" t="str">
        <f>'Upload Sheet Pull'!A165</f>
        <v>Budget</v>
      </c>
      <c r="B163" s="180" t="str">
        <f>'Upload Sheet Pull'!B165</f>
        <v/>
      </c>
      <c r="C163" s="180">
        <f>'Upload Sheet Pull'!C165</f>
        <v>583</v>
      </c>
      <c r="D163" s="180" t="str">
        <f>'Upload Sheet Pull'!D165</f>
        <v>006</v>
      </c>
      <c r="E163" s="180"/>
      <c r="F163" s="180" t="str">
        <f>IF('Upload Sheet Pull'!E165="","",'Upload Sheet Pull'!E165)</f>
        <v/>
      </c>
      <c r="G163" s="180"/>
      <c r="H163" s="186">
        <f>'Upload Sheet Pull'!J165</f>
        <v>0</v>
      </c>
      <c r="I163" s="186">
        <f>'Upload Sheet Pull'!K165</f>
        <v>0</v>
      </c>
      <c r="J163" s="186">
        <f>'Upload Sheet Pull'!L165</f>
        <v>0</v>
      </c>
      <c r="K163" s="186">
        <f>'Upload Sheet Pull'!M165</f>
        <v>0</v>
      </c>
      <c r="L163" s="186">
        <f>'Upload Sheet Pull'!N165</f>
        <v>0</v>
      </c>
      <c r="M163" s="186">
        <f>'Upload Sheet Pull'!O165</f>
        <v>0</v>
      </c>
      <c r="N163" s="186">
        <f>'Upload Sheet Pull'!P165</f>
        <v>0</v>
      </c>
      <c r="O163" s="186">
        <f>'Upload Sheet Pull'!Q165</f>
        <v>0</v>
      </c>
      <c r="P163" s="186">
        <f>'Upload Sheet Pull'!R165</f>
        <v>0</v>
      </c>
      <c r="Q163" s="186">
        <f>'Upload Sheet Pull'!S165</f>
        <v>0</v>
      </c>
      <c r="R163" s="186">
        <f>'Upload Sheet Pull'!T165</f>
        <v>0</v>
      </c>
      <c r="S163" s="186">
        <f>'Upload Sheet Pull'!U165</f>
        <v>0</v>
      </c>
      <c r="T163" s="186">
        <f t="shared" si="1"/>
        <v>0</v>
      </c>
      <c r="U163" s="180"/>
      <c r="V163" s="180"/>
      <c r="W163" s="180"/>
      <c r="X163" s="180"/>
      <c r="Y163" s="180"/>
      <c r="Z163" s="180"/>
    </row>
    <row r="164" ht="12.75" customHeight="1">
      <c r="A164" s="180" t="str">
        <f>'Upload Sheet Pull'!A166</f>
        <v>Budget</v>
      </c>
      <c r="B164" s="180" t="str">
        <f>'Upload Sheet Pull'!B166</f>
        <v/>
      </c>
      <c r="C164" s="180">
        <f>'Upload Sheet Pull'!C166</f>
        <v>583</v>
      </c>
      <c r="D164" s="180" t="str">
        <f>'Upload Sheet Pull'!D166</f>
        <v>006</v>
      </c>
      <c r="E164" s="180"/>
      <c r="F164" s="180" t="str">
        <f>IF('Upload Sheet Pull'!E166="","",'Upload Sheet Pull'!E166)</f>
        <v/>
      </c>
      <c r="G164" s="180"/>
      <c r="H164" s="186">
        <f>'Upload Sheet Pull'!J166</f>
        <v>0</v>
      </c>
      <c r="I164" s="186">
        <f>'Upload Sheet Pull'!K166</f>
        <v>0</v>
      </c>
      <c r="J164" s="186">
        <f>'Upload Sheet Pull'!L166</f>
        <v>0</v>
      </c>
      <c r="K164" s="186">
        <f>'Upload Sheet Pull'!M166</f>
        <v>0</v>
      </c>
      <c r="L164" s="186">
        <f>'Upload Sheet Pull'!N166</f>
        <v>0</v>
      </c>
      <c r="M164" s="186">
        <f>'Upload Sheet Pull'!O166</f>
        <v>0</v>
      </c>
      <c r="N164" s="186">
        <f>'Upload Sheet Pull'!P166</f>
        <v>0</v>
      </c>
      <c r="O164" s="186">
        <f>'Upload Sheet Pull'!Q166</f>
        <v>0</v>
      </c>
      <c r="P164" s="186">
        <f>'Upload Sheet Pull'!R166</f>
        <v>0</v>
      </c>
      <c r="Q164" s="186">
        <f>'Upload Sheet Pull'!S166</f>
        <v>0</v>
      </c>
      <c r="R164" s="186">
        <f>'Upload Sheet Pull'!T166</f>
        <v>0</v>
      </c>
      <c r="S164" s="186">
        <f>'Upload Sheet Pull'!U166</f>
        <v>0</v>
      </c>
      <c r="T164" s="186">
        <f t="shared" si="1"/>
        <v>0</v>
      </c>
      <c r="U164" s="180"/>
      <c r="V164" s="180"/>
      <c r="W164" s="180"/>
      <c r="X164" s="180"/>
      <c r="Y164" s="180"/>
      <c r="Z164" s="180"/>
    </row>
    <row r="165" ht="12.75" customHeight="1">
      <c r="A165" s="180" t="str">
        <f>'Upload Sheet Pull'!A167</f>
        <v>Budget</v>
      </c>
      <c r="B165" s="180" t="str">
        <f>'Upload Sheet Pull'!B167</f>
        <v>7006-000000</v>
      </c>
      <c r="C165" s="180">
        <f>'Upload Sheet Pull'!C167</f>
        <v>584</v>
      </c>
      <c r="D165" s="180" t="str">
        <f>'Upload Sheet Pull'!D167</f>
        <v>006</v>
      </c>
      <c r="E165" s="180"/>
      <c r="F165" s="180" t="str">
        <f>IF('Upload Sheet Pull'!E167="","",'Upload Sheet Pull'!E167)</f>
        <v/>
      </c>
      <c r="G165" s="180"/>
      <c r="H165" s="186">
        <f>'Upload Sheet Pull'!J167</f>
        <v>0</v>
      </c>
      <c r="I165" s="186">
        <f>'Upload Sheet Pull'!K167</f>
        <v>0</v>
      </c>
      <c r="J165" s="186">
        <f>'Upload Sheet Pull'!L167</f>
        <v>0</v>
      </c>
      <c r="K165" s="186">
        <f>'Upload Sheet Pull'!M167</f>
        <v>50</v>
      </c>
      <c r="L165" s="186">
        <f>'Upload Sheet Pull'!N167</f>
        <v>50</v>
      </c>
      <c r="M165" s="186">
        <f>'Upload Sheet Pull'!O167</f>
        <v>50</v>
      </c>
      <c r="N165" s="186">
        <f>'Upload Sheet Pull'!P167</f>
        <v>50</v>
      </c>
      <c r="O165" s="186">
        <f>'Upload Sheet Pull'!Q167</f>
        <v>50</v>
      </c>
      <c r="P165" s="186">
        <f>'Upload Sheet Pull'!R167</f>
        <v>50</v>
      </c>
      <c r="Q165" s="186">
        <f>'Upload Sheet Pull'!S167</f>
        <v>50</v>
      </c>
      <c r="R165" s="186">
        <f>'Upload Sheet Pull'!T167</f>
        <v>50</v>
      </c>
      <c r="S165" s="186">
        <f>'Upload Sheet Pull'!U167</f>
        <v>0</v>
      </c>
      <c r="T165" s="186">
        <f t="shared" si="1"/>
        <v>400</v>
      </c>
      <c r="U165" s="180"/>
      <c r="V165" s="180"/>
      <c r="W165" s="180"/>
      <c r="X165" s="180"/>
      <c r="Y165" s="180"/>
      <c r="Z165" s="180"/>
    </row>
    <row r="166" ht="12.75" customHeight="1">
      <c r="A166" s="180" t="str">
        <f>'Upload Sheet Pull'!A168</f>
        <v>Budget</v>
      </c>
      <c r="B166" s="180" t="str">
        <f>'Upload Sheet Pull'!B168</f>
        <v>7008-000000</v>
      </c>
      <c r="C166" s="180">
        <f>'Upload Sheet Pull'!C168</f>
        <v>584</v>
      </c>
      <c r="D166" s="180" t="str">
        <f>'Upload Sheet Pull'!D168</f>
        <v>006</v>
      </c>
      <c r="E166" s="180"/>
      <c r="F166" s="180" t="str">
        <f>IF('Upload Sheet Pull'!E168="","",'Upload Sheet Pull'!E168)</f>
        <v/>
      </c>
      <c r="G166" s="180"/>
      <c r="H166" s="186">
        <f>'Upload Sheet Pull'!J168</f>
        <v>0</v>
      </c>
      <c r="I166" s="186">
        <f>'Upload Sheet Pull'!K168</f>
        <v>0</v>
      </c>
      <c r="J166" s="186">
        <f>'Upload Sheet Pull'!L168</f>
        <v>0</v>
      </c>
      <c r="K166" s="186">
        <f>'Upload Sheet Pull'!M168</f>
        <v>0</v>
      </c>
      <c r="L166" s="186">
        <f>'Upload Sheet Pull'!N168</f>
        <v>0</v>
      </c>
      <c r="M166" s="186">
        <f>'Upload Sheet Pull'!O168</f>
        <v>0</v>
      </c>
      <c r="N166" s="186">
        <f>'Upload Sheet Pull'!P168</f>
        <v>0</v>
      </c>
      <c r="O166" s="186">
        <f>'Upload Sheet Pull'!Q168</f>
        <v>0</v>
      </c>
      <c r="P166" s="186">
        <f>'Upload Sheet Pull'!R168</f>
        <v>0</v>
      </c>
      <c r="Q166" s="186">
        <f>'Upload Sheet Pull'!S168</f>
        <v>0</v>
      </c>
      <c r="R166" s="186">
        <f>'Upload Sheet Pull'!T168</f>
        <v>0</v>
      </c>
      <c r="S166" s="186">
        <f>'Upload Sheet Pull'!U168</f>
        <v>250</v>
      </c>
      <c r="T166" s="186">
        <f t="shared" si="1"/>
        <v>250</v>
      </c>
      <c r="U166" s="180"/>
      <c r="V166" s="180"/>
      <c r="W166" s="180"/>
      <c r="X166" s="180"/>
      <c r="Y166" s="180"/>
      <c r="Z166" s="180"/>
    </row>
    <row r="167" ht="12.75" customHeight="1">
      <c r="A167" s="180" t="str">
        <f>'Upload Sheet Pull'!A169</f>
        <v>Budget</v>
      </c>
      <c r="B167" s="180" t="str">
        <f>'Upload Sheet Pull'!B169</f>
        <v>7010-000000</v>
      </c>
      <c r="C167" s="180">
        <f>'Upload Sheet Pull'!C169</f>
        <v>584</v>
      </c>
      <c r="D167" s="180" t="str">
        <f>'Upload Sheet Pull'!D169</f>
        <v>006</v>
      </c>
      <c r="E167" s="180"/>
      <c r="F167" s="180" t="str">
        <f>IF('Upload Sheet Pull'!E169="","",'Upload Sheet Pull'!E169)</f>
        <v/>
      </c>
      <c r="G167" s="180"/>
      <c r="H167" s="186">
        <f>'Upload Sheet Pull'!J169</f>
        <v>0</v>
      </c>
      <c r="I167" s="186">
        <f>'Upload Sheet Pull'!K169</f>
        <v>0</v>
      </c>
      <c r="J167" s="186">
        <f>'Upload Sheet Pull'!L169</f>
        <v>0</v>
      </c>
      <c r="K167" s="186">
        <f>'Upload Sheet Pull'!M169</f>
        <v>0</v>
      </c>
      <c r="L167" s="186">
        <f>'Upload Sheet Pull'!N169</f>
        <v>0</v>
      </c>
      <c r="M167" s="186">
        <f>'Upload Sheet Pull'!O169</f>
        <v>0</v>
      </c>
      <c r="N167" s="186">
        <f>'Upload Sheet Pull'!P169</f>
        <v>0</v>
      </c>
      <c r="O167" s="186">
        <f>'Upload Sheet Pull'!Q169</f>
        <v>0</v>
      </c>
      <c r="P167" s="186">
        <f>'Upload Sheet Pull'!R169</f>
        <v>0</v>
      </c>
      <c r="Q167" s="186">
        <f>'Upload Sheet Pull'!S169</f>
        <v>0</v>
      </c>
      <c r="R167" s="186">
        <f>'Upload Sheet Pull'!T169</f>
        <v>0</v>
      </c>
      <c r="S167" s="186">
        <f>'Upload Sheet Pull'!U169</f>
        <v>0</v>
      </c>
      <c r="T167" s="186">
        <f t="shared" si="1"/>
        <v>0</v>
      </c>
      <c r="U167" s="180"/>
      <c r="V167" s="180"/>
      <c r="W167" s="180"/>
      <c r="X167" s="180"/>
      <c r="Y167" s="180"/>
      <c r="Z167" s="180"/>
    </row>
    <row r="168" ht="12.75" customHeight="1">
      <c r="A168" s="180" t="str">
        <f>'Upload Sheet Pull'!A170</f>
        <v>Budget</v>
      </c>
      <c r="B168" s="180" t="str">
        <f>'Upload Sheet Pull'!B170</f>
        <v>7012-000000</v>
      </c>
      <c r="C168" s="180">
        <f>'Upload Sheet Pull'!C170</f>
        <v>584</v>
      </c>
      <c r="D168" s="180" t="str">
        <f>'Upload Sheet Pull'!D170</f>
        <v>006</v>
      </c>
      <c r="E168" s="180"/>
      <c r="F168" s="180" t="str">
        <f>IF('Upload Sheet Pull'!E170="","",'Upload Sheet Pull'!E170)</f>
        <v/>
      </c>
      <c r="G168" s="180"/>
      <c r="H168" s="186">
        <f>'Upload Sheet Pull'!J170</f>
        <v>0</v>
      </c>
      <c r="I168" s="186">
        <f>'Upload Sheet Pull'!K170</f>
        <v>0</v>
      </c>
      <c r="J168" s="186">
        <f>'Upload Sheet Pull'!L170</f>
        <v>0</v>
      </c>
      <c r="K168" s="186">
        <f>'Upload Sheet Pull'!M170</f>
        <v>0</v>
      </c>
      <c r="L168" s="186">
        <f>'Upload Sheet Pull'!N170</f>
        <v>0</v>
      </c>
      <c r="M168" s="186">
        <f>'Upload Sheet Pull'!O170</f>
        <v>0</v>
      </c>
      <c r="N168" s="186">
        <f>'Upload Sheet Pull'!P170</f>
        <v>0</v>
      </c>
      <c r="O168" s="186">
        <f>'Upload Sheet Pull'!Q170</f>
        <v>0</v>
      </c>
      <c r="P168" s="186">
        <f>'Upload Sheet Pull'!R170</f>
        <v>0</v>
      </c>
      <c r="Q168" s="186">
        <f>'Upload Sheet Pull'!S170</f>
        <v>0</v>
      </c>
      <c r="R168" s="186">
        <f>'Upload Sheet Pull'!T170</f>
        <v>0</v>
      </c>
      <c r="S168" s="186">
        <f>'Upload Sheet Pull'!U170</f>
        <v>0</v>
      </c>
      <c r="T168" s="186">
        <f t="shared" si="1"/>
        <v>0</v>
      </c>
      <c r="U168" s="180"/>
      <c r="V168" s="180"/>
      <c r="W168" s="180"/>
      <c r="X168" s="180"/>
      <c r="Y168" s="180"/>
      <c r="Z168" s="180"/>
    </row>
    <row r="169" ht="12.75" customHeight="1">
      <c r="A169" s="180" t="str">
        <f>'Upload Sheet Pull'!A171</f>
        <v>Budget</v>
      </c>
      <c r="B169" s="180" t="str">
        <f>'Upload Sheet Pull'!B171</f>
        <v>7036-000000</v>
      </c>
      <c r="C169" s="180">
        <f>'Upload Sheet Pull'!C171</f>
        <v>584</v>
      </c>
      <c r="D169" s="180" t="str">
        <f>'Upload Sheet Pull'!D171</f>
        <v>006</v>
      </c>
      <c r="E169" s="180"/>
      <c r="F169" s="180" t="str">
        <f>IF('Upload Sheet Pull'!E171="","",'Upload Sheet Pull'!E171)</f>
        <v/>
      </c>
      <c r="G169" s="180"/>
      <c r="H169" s="186">
        <f>'Upload Sheet Pull'!J171</f>
        <v>0</v>
      </c>
      <c r="I169" s="186">
        <f>'Upload Sheet Pull'!K171</f>
        <v>0</v>
      </c>
      <c r="J169" s="186">
        <f>'Upload Sheet Pull'!L171</f>
        <v>0</v>
      </c>
      <c r="K169" s="186">
        <f>'Upload Sheet Pull'!M171</f>
        <v>0</v>
      </c>
      <c r="L169" s="186">
        <f>'Upload Sheet Pull'!N171</f>
        <v>0</v>
      </c>
      <c r="M169" s="186">
        <f>'Upload Sheet Pull'!O171</f>
        <v>0</v>
      </c>
      <c r="N169" s="186">
        <f>'Upload Sheet Pull'!P171</f>
        <v>0</v>
      </c>
      <c r="O169" s="186">
        <f>'Upload Sheet Pull'!Q171</f>
        <v>0</v>
      </c>
      <c r="P169" s="186">
        <f>'Upload Sheet Pull'!R171</f>
        <v>0</v>
      </c>
      <c r="Q169" s="186">
        <f>'Upload Sheet Pull'!S171</f>
        <v>0</v>
      </c>
      <c r="R169" s="186">
        <f>'Upload Sheet Pull'!T171</f>
        <v>0</v>
      </c>
      <c r="S169" s="186">
        <f>'Upload Sheet Pull'!U171</f>
        <v>0</v>
      </c>
      <c r="T169" s="186">
        <f t="shared" si="1"/>
        <v>0</v>
      </c>
      <c r="U169" s="180"/>
      <c r="V169" s="180"/>
      <c r="W169" s="180"/>
      <c r="X169" s="180"/>
      <c r="Y169" s="180"/>
      <c r="Z169" s="180"/>
    </row>
    <row r="170" ht="12.75" customHeight="1">
      <c r="A170" s="180" t="str">
        <f>'Upload Sheet Pull'!A172</f>
        <v>Budget</v>
      </c>
      <c r="B170" s="180" t="str">
        <f>'Upload Sheet Pull'!B172</f>
        <v>7044-000000</v>
      </c>
      <c r="C170" s="180">
        <f>'Upload Sheet Pull'!C172</f>
        <v>584</v>
      </c>
      <c r="D170" s="180" t="str">
        <f>'Upload Sheet Pull'!D172</f>
        <v>006</v>
      </c>
      <c r="E170" s="180"/>
      <c r="F170" s="180" t="str">
        <f>IF('Upload Sheet Pull'!E172="","",'Upload Sheet Pull'!E172)</f>
        <v/>
      </c>
      <c r="G170" s="180"/>
      <c r="H170" s="186">
        <f>'Upload Sheet Pull'!J172</f>
        <v>0</v>
      </c>
      <c r="I170" s="186">
        <f>'Upload Sheet Pull'!K172</f>
        <v>0</v>
      </c>
      <c r="J170" s="186">
        <f>'Upload Sheet Pull'!L172</f>
        <v>0</v>
      </c>
      <c r="K170" s="186">
        <f>'Upload Sheet Pull'!M172</f>
        <v>0</v>
      </c>
      <c r="L170" s="186">
        <f>'Upload Sheet Pull'!N172</f>
        <v>0</v>
      </c>
      <c r="M170" s="186">
        <f>'Upload Sheet Pull'!O172</f>
        <v>0</v>
      </c>
      <c r="N170" s="186">
        <f>'Upload Sheet Pull'!P172</f>
        <v>0</v>
      </c>
      <c r="O170" s="186">
        <f>'Upload Sheet Pull'!Q172</f>
        <v>0</v>
      </c>
      <c r="P170" s="186">
        <f>'Upload Sheet Pull'!R172</f>
        <v>0</v>
      </c>
      <c r="Q170" s="186">
        <f>'Upload Sheet Pull'!S172</f>
        <v>0</v>
      </c>
      <c r="R170" s="186">
        <f>'Upload Sheet Pull'!T172</f>
        <v>0</v>
      </c>
      <c r="S170" s="186">
        <f>'Upload Sheet Pull'!U172</f>
        <v>0</v>
      </c>
      <c r="T170" s="186">
        <f t="shared" si="1"/>
        <v>0</v>
      </c>
      <c r="U170" s="180"/>
      <c r="V170" s="180"/>
      <c r="W170" s="180"/>
      <c r="X170" s="180"/>
      <c r="Y170" s="180"/>
      <c r="Z170" s="180"/>
    </row>
    <row r="171" ht="12.75" customHeight="1">
      <c r="A171" s="180" t="str">
        <f>'Upload Sheet Pull'!A173</f>
        <v>Budget</v>
      </c>
      <c r="B171" s="180" t="str">
        <f>'Upload Sheet Pull'!B173</f>
        <v>7082-000000</v>
      </c>
      <c r="C171" s="180">
        <f>'Upload Sheet Pull'!C173</f>
        <v>584</v>
      </c>
      <c r="D171" s="180" t="str">
        <f>'Upload Sheet Pull'!D173</f>
        <v>006</v>
      </c>
      <c r="E171" s="180"/>
      <c r="F171" s="180" t="str">
        <f>IF('Upload Sheet Pull'!E173="","",'Upload Sheet Pull'!E173)</f>
        <v/>
      </c>
      <c r="G171" s="180"/>
      <c r="H171" s="186">
        <f>'Upload Sheet Pull'!J173</f>
        <v>0</v>
      </c>
      <c r="I171" s="186">
        <f>'Upload Sheet Pull'!K173</f>
        <v>0</v>
      </c>
      <c r="J171" s="186">
        <f>'Upload Sheet Pull'!L173</f>
        <v>0</v>
      </c>
      <c r="K171" s="186">
        <f>'Upload Sheet Pull'!M173</f>
        <v>0</v>
      </c>
      <c r="L171" s="186">
        <f>'Upload Sheet Pull'!N173</f>
        <v>0</v>
      </c>
      <c r="M171" s="186">
        <f>'Upload Sheet Pull'!O173</f>
        <v>0</v>
      </c>
      <c r="N171" s="186">
        <f>'Upload Sheet Pull'!P173</f>
        <v>0</v>
      </c>
      <c r="O171" s="186">
        <f>'Upload Sheet Pull'!Q173</f>
        <v>0</v>
      </c>
      <c r="P171" s="186">
        <f>'Upload Sheet Pull'!R173</f>
        <v>0</v>
      </c>
      <c r="Q171" s="186">
        <f>'Upload Sheet Pull'!S173</f>
        <v>0</v>
      </c>
      <c r="R171" s="186">
        <f>'Upload Sheet Pull'!T173</f>
        <v>0</v>
      </c>
      <c r="S171" s="186">
        <f>'Upload Sheet Pull'!U173</f>
        <v>0</v>
      </c>
      <c r="T171" s="186">
        <f t="shared" si="1"/>
        <v>0</v>
      </c>
      <c r="U171" s="180"/>
      <c r="V171" s="180"/>
      <c r="W171" s="180"/>
      <c r="X171" s="180"/>
      <c r="Y171" s="180"/>
      <c r="Z171" s="180"/>
    </row>
    <row r="172" ht="12.75" customHeight="1">
      <c r="A172" s="180" t="str">
        <f>'Upload Sheet Pull'!A174</f>
        <v>Budget</v>
      </c>
      <c r="B172" s="180" t="str">
        <f>'Upload Sheet Pull'!B174</f>
        <v/>
      </c>
      <c r="C172" s="180">
        <f>'Upload Sheet Pull'!C174</f>
        <v>584</v>
      </c>
      <c r="D172" s="180" t="str">
        <f>'Upload Sheet Pull'!D174</f>
        <v>006</v>
      </c>
      <c r="E172" s="180"/>
      <c r="F172" s="180" t="str">
        <f>IF('Upload Sheet Pull'!E174="","",'Upload Sheet Pull'!E174)</f>
        <v/>
      </c>
      <c r="G172" s="180"/>
      <c r="H172" s="186">
        <f>'Upload Sheet Pull'!J174</f>
        <v>0</v>
      </c>
      <c r="I172" s="186">
        <f>'Upload Sheet Pull'!K174</f>
        <v>0</v>
      </c>
      <c r="J172" s="186">
        <f>'Upload Sheet Pull'!L174</f>
        <v>0</v>
      </c>
      <c r="K172" s="186">
        <f>'Upload Sheet Pull'!M174</f>
        <v>0</v>
      </c>
      <c r="L172" s="186">
        <f>'Upload Sheet Pull'!N174</f>
        <v>0</v>
      </c>
      <c r="M172" s="186">
        <f>'Upload Sheet Pull'!O174</f>
        <v>0</v>
      </c>
      <c r="N172" s="186">
        <f>'Upload Sheet Pull'!P174</f>
        <v>0</v>
      </c>
      <c r="O172" s="186">
        <f>'Upload Sheet Pull'!Q174</f>
        <v>0</v>
      </c>
      <c r="P172" s="186">
        <f>'Upload Sheet Pull'!R174</f>
        <v>0</v>
      </c>
      <c r="Q172" s="186">
        <f>'Upload Sheet Pull'!S174</f>
        <v>0</v>
      </c>
      <c r="R172" s="186">
        <f>'Upload Sheet Pull'!T174</f>
        <v>0</v>
      </c>
      <c r="S172" s="186">
        <f>'Upload Sheet Pull'!U174</f>
        <v>0</v>
      </c>
      <c r="T172" s="186">
        <f t="shared" si="1"/>
        <v>0</v>
      </c>
      <c r="U172" s="180"/>
      <c r="V172" s="180"/>
      <c r="W172" s="180"/>
      <c r="X172" s="180"/>
      <c r="Y172" s="180"/>
      <c r="Z172" s="180"/>
    </row>
    <row r="173" ht="12.75" customHeight="1">
      <c r="A173" s="180" t="str">
        <f>'Upload Sheet Pull'!A175</f>
        <v>Budget</v>
      </c>
      <c r="B173" s="180" t="str">
        <f>'Upload Sheet Pull'!B175</f>
        <v/>
      </c>
      <c r="C173" s="180">
        <f>'Upload Sheet Pull'!C175</f>
        <v>584</v>
      </c>
      <c r="D173" s="180" t="str">
        <f>'Upload Sheet Pull'!D175</f>
        <v>006</v>
      </c>
      <c r="E173" s="180"/>
      <c r="F173" s="180" t="str">
        <f>IF('Upload Sheet Pull'!E175="","",'Upload Sheet Pull'!E175)</f>
        <v/>
      </c>
      <c r="G173" s="180"/>
      <c r="H173" s="186">
        <f>'Upload Sheet Pull'!J175</f>
        <v>0</v>
      </c>
      <c r="I173" s="186">
        <f>'Upload Sheet Pull'!K175</f>
        <v>0</v>
      </c>
      <c r="J173" s="186">
        <f>'Upload Sheet Pull'!L175</f>
        <v>0</v>
      </c>
      <c r="K173" s="186">
        <f>'Upload Sheet Pull'!M175</f>
        <v>0</v>
      </c>
      <c r="L173" s="186">
        <f>'Upload Sheet Pull'!N175</f>
        <v>0</v>
      </c>
      <c r="M173" s="186">
        <f>'Upload Sheet Pull'!O175</f>
        <v>0</v>
      </c>
      <c r="N173" s="186">
        <f>'Upload Sheet Pull'!P175</f>
        <v>0</v>
      </c>
      <c r="O173" s="186">
        <f>'Upload Sheet Pull'!Q175</f>
        <v>0</v>
      </c>
      <c r="P173" s="186">
        <f>'Upload Sheet Pull'!R175</f>
        <v>0</v>
      </c>
      <c r="Q173" s="186">
        <f>'Upload Sheet Pull'!S175</f>
        <v>0</v>
      </c>
      <c r="R173" s="186">
        <f>'Upload Sheet Pull'!T175</f>
        <v>0</v>
      </c>
      <c r="S173" s="186">
        <f>'Upload Sheet Pull'!U175</f>
        <v>0</v>
      </c>
      <c r="T173" s="186">
        <f t="shared" si="1"/>
        <v>0</v>
      </c>
      <c r="U173" s="180"/>
      <c r="V173" s="180"/>
      <c r="W173" s="180"/>
      <c r="X173" s="180"/>
      <c r="Y173" s="180"/>
      <c r="Z173" s="180"/>
    </row>
    <row r="174" ht="12.75" customHeight="1">
      <c r="A174" s="180" t="str">
        <f>'Upload Sheet Pull'!A176</f>
        <v>Budget</v>
      </c>
      <c r="B174" s="180" t="str">
        <f>'Upload Sheet Pull'!B176</f>
        <v/>
      </c>
      <c r="C174" s="180">
        <f>'Upload Sheet Pull'!C176</f>
        <v>584</v>
      </c>
      <c r="D174" s="180" t="str">
        <f>'Upload Sheet Pull'!D176</f>
        <v>006</v>
      </c>
      <c r="E174" s="180"/>
      <c r="F174" s="180" t="str">
        <f>IF('Upload Sheet Pull'!E176="","",'Upload Sheet Pull'!E176)</f>
        <v/>
      </c>
      <c r="G174" s="180"/>
      <c r="H174" s="186">
        <f>'Upload Sheet Pull'!J176</f>
        <v>0</v>
      </c>
      <c r="I174" s="186">
        <f>'Upload Sheet Pull'!K176</f>
        <v>0</v>
      </c>
      <c r="J174" s="186">
        <f>'Upload Sheet Pull'!L176</f>
        <v>0</v>
      </c>
      <c r="K174" s="186">
        <f>'Upload Sheet Pull'!M176</f>
        <v>0</v>
      </c>
      <c r="L174" s="186">
        <f>'Upload Sheet Pull'!N176</f>
        <v>0</v>
      </c>
      <c r="M174" s="186">
        <f>'Upload Sheet Pull'!O176</f>
        <v>0</v>
      </c>
      <c r="N174" s="186">
        <f>'Upload Sheet Pull'!P176</f>
        <v>0</v>
      </c>
      <c r="O174" s="186">
        <f>'Upload Sheet Pull'!Q176</f>
        <v>0</v>
      </c>
      <c r="P174" s="186">
        <f>'Upload Sheet Pull'!R176</f>
        <v>0</v>
      </c>
      <c r="Q174" s="186">
        <f>'Upload Sheet Pull'!S176</f>
        <v>0</v>
      </c>
      <c r="R174" s="186">
        <f>'Upload Sheet Pull'!T176</f>
        <v>0</v>
      </c>
      <c r="S174" s="186">
        <f>'Upload Sheet Pull'!U176</f>
        <v>0</v>
      </c>
      <c r="T174" s="186">
        <f t="shared" si="1"/>
        <v>0</v>
      </c>
      <c r="U174" s="180"/>
      <c r="V174" s="180"/>
      <c r="W174" s="180"/>
      <c r="X174" s="180"/>
      <c r="Y174" s="180"/>
      <c r="Z174" s="180"/>
    </row>
    <row r="175" ht="12.75" customHeight="1">
      <c r="A175" s="180" t="str">
        <f>'Upload Sheet Pull'!A177</f>
        <v>Budget</v>
      </c>
      <c r="B175" s="180" t="str">
        <f>'Upload Sheet Pull'!B177</f>
        <v>7006-000000</v>
      </c>
      <c r="C175" s="180">
        <f>'Upload Sheet Pull'!C177</f>
        <v>585</v>
      </c>
      <c r="D175" s="180" t="str">
        <f>'Upload Sheet Pull'!D177</f>
        <v>006</v>
      </c>
      <c r="E175" s="180"/>
      <c r="F175" s="180" t="str">
        <f>IF('Upload Sheet Pull'!E177="","",'Upload Sheet Pull'!E177)</f>
        <v/>
      </c>
      <c r="G175" s="180"/>
      <c r="H175" s="186">
        <f>'Upload Sheet Pull'!J177</f>
        <v>0</v>
      </c>
      <c r="I175" s="186">
        <f>'Upload Sheet Pull'!K177</f>
        <v>0</v>
      </c>
      <c r="J175" s="186">
        <f>'Upload Sheet Pull'!L177</f>
        <v>0</v>
      </c>
      <c r="K175" s="186">
        <f>'Upload Sheet Pull'!M177</f>
        <v>0</v>
      </c>
      <c r="L175" s="186">
        <f>'Upload Sheet Pull'!N177</f>
        <v>0</v>
      </c>
      <c r="M175" s="186">
        <f>'Upload Sheet Pull'!O177</f>
        <v>0</v>
      </c>
      <c r="N175" s="186">
        <f>'Upload Sheet Pull'!P177</f>
        <v>0</v>
      </c>
      <c r="O175" s="186">
        <f>'Upload Sheet Pull'!Q177</f>
        <v>0</v>
      </c>
      <c r="P175" s="186">
        <f>'Upload Sheet Pull'!R177</f>
        <v>0</v>
      </c>
      <c r="Q175" s="186">
        <f>'Upload Sheet Pull'!S177</f>
        <v>0</v>
      </c>
      <c r="R175" s="186">
        <f>'Upload Sheet Pull'!T177</f>
        <v>0</v>
      </c>
      <c r="S175" s="186">
        <f>'Upload Sheet Pull'!U177</f>
        <v>0</v>
      </c>
      <c r="T175" s="186">
        <f t="shared" si="1"/>
        <v>0</v>
      </c>
      <c r="U175" s="180"/>
      <c r="V175" s="180"/>
      <c r="W175" s="180"/>
      <c r="X175" s="180"/>
      <c r="Y175" s="180"/>
      <c r="Z175" s="180"/>
    </row>
    <row r="176" ht="12.75" customHeight="1">
      <c r="A176" s="180" t="str">
        <f>'Upload Sheet Pull'!A178</f>
        <v>Budget</v>
      </c>
      <c r="B176" s="180" t="str">
        <f>'Upload Sheet Pull'!B178</f>
        <v>7008-000000</v>
      </c>
      <c r="C176" s="180">
        <f>'Upload Sheet Pull'!C178</f>
        <v>585</v>
      </c>
      <c r="D176" s="180" t="str">
        <f>'Upload Sheet Pull'!D178</f>
        <v>006</v>
      </c>
      <c r="E176" s="180"/>
      <c r="F176" s="180" t="str">
        <f>IF('Upload Sheet Pull'!E178="","",'Upload Sheet Pull'!E178)</f>
        <v/>
      </c>
      <c r="G176" s="180"/>
      <c r="H176" s="186">
        <f>'Upload Sheet Pull'!J178</f>
        <v>0</v>
      </c>
      <c r="I176" s="186">
        <f>'Upload Sheet Pull'!K178</f>
        <v>0</v>
      </c>
      <c r="J176" s="186">
        <f>'Upload Sheet Pull'!L178</f>
        <v>0</v>
      </c>
      <c r="K176" s="186">
        <f>'Upload Sheet Pull'!M178</f>
        <v>0</v>
      </c>
      <c r="L176" s="186">
        <f>'Upload Sheet Pull'!N178</f>
        <v>0</v>
      </c>
      <c r="M176" s="186">
        <f>'Upload Sheet Pull'!O178</f>
        <v>0</v>
      </c>
      <c r="N176" s="186">
        <f>'Upload Sheet Pull'!P178</f>
        <v>0</v>
      </c>
      <c r="O176" s="186">
        <f>'Upload Sheet Pull'!Q178</f>
        <v>0</v>
      </c>
      <c r="P176" s="186">
        <f>'Upload Sheet Pull'!R178</f>
        <v>0</v>
      </c>
      <c r="Q176" s="186">
        <f>'Upload Sheet Pull'!S178</f>
        <v>0</v>
      </c>
      <c r="R176" s="186">
        <f>'Upload Sheet Pull'!T178</f>
        <v>0</v>
      </c>
      <c r="S176" s="186">
        <f>'Upload Sheet Pull'!U178</f>
        <v>0</v>
      </c>
      <c r="T176" s="186">
        <f t="shared" si="1"/>
        <v>0</v>
      </c>
      <c r="U176" s="180"/>
      <c r="V176" s="180"/>
      <c r="W176" s="180"/>
      <c r="X176" s="180"/>
      <c r="Y176" s="180"/>
      <c r="Z176" s="180"/>
    </row>
    <row r="177" ht="12.75" customHeight="1">
      <c r="A177" s="180" t="str">
        <f>'Upload Sheet Pull'!A179</f>
        <v>Budget</v>
      </c>
      <c r="B177" s="180" t="str">
        <f>'Upload Sheet Pull'!B179</f>
        <v>7010-000000</v>
      </c>
      <c r="C177" s="180">
        <f>'Upload Sheet Pull'!C179</f>
        <v>585</v>
      </c>
      <c r="D177" s="180" t="str">
        <f>'Upload Sheet Pull'!D179</f>
        <v>006</v>
      </c>
      <c r="E177" s="180"/>
      <c r="F177" s="180" t="str">
        <f>IF('Upload Sheet Pull'!E179="","",'Upload Sheet Pull'!E179)</f>
        <v/>
      </c>
      <c r="G177" s="180"/>
      <c r="H177" s="186">
        <f>'Upload Sheet Pull'!J179</f>
        <v>0</v>
      </c>
      <c r="I177" s="186">
        <f>'Upload Sheet Pull'!K179</f>
        <v>0</v>
      </c>
      <c r="J177" s="186">
        <f>'Upload Sheet Pull'!L179</f>
        <v>0</v>
      </c>
      <c r="K177" s="186">
        <f>'Upload Sheet Pull'!M179</f>
        <v>0</v>
      </c>
      <c r="L177" s="186">
        <f>'Upload Sheet Pull'!N179</f>
        <v>0</v>
      </c>
      <c r="M177" s="186">
        <f>'Upload Sheet Pull'!O179</f>
        <v>0</v>
      </c>
      <c r="N177" s="186">
        <f>'Upload Sheet Pull'!P179</f>
        <v>0</v>
      </c>
      <c r="O177" s="186">
        <f>'Upload Sheet Pull'!Q179</f>
        <v>0</v>
      </c>
      <c r="P177" s="186">
        <f>'Upload Sheet Pull'!R179</f>
        <v>0</v>
      </c>
      <c r="Q177" s="186">
        <f>'Upload Sheet Pull'!S179</f>
        <v>0</v>
      </c>
      <c r="R177" s="186">
        <f>'Upload Sheet Pull'!T179</f>
        <v>0</v>
      </c>
      <c r="S177" s="186">
        <f>'Upload Sheet Pull'!U179</f>
        <v>0</v>
      </c>
      <c r="T177" s="186">
        <f t="shared" si="1"/>
        <v>0</v>
      </c>
      <c r="U177" s="180"/>
      <c r="V177" s="180"/>
      <c r="W177" s="180"/>
      <c r="X177" s="180"/>
      <c r="Y177" s="180"/>
      <c r="Z177" s="180"/>
    </row>
    <row r="178" ht="12.75" customHeight="1">
      <c r="A178" s="180" t="str">
        <f>'Upload Sheet Pull'!A180</f>
        <v>Budget</v>
      </c>
      <c r="B178" s="180" t="str">
        <f>'Upload Sheet Pull'!B180</f>
        <v>7012-000000</v>
      </c>
      <c r="C178" s="180">
        <f>'Upload Sheet Pull'!C180</f>
        <v>585</v>
      </c>
      <c r="D178" s="180" t="str">
        <f>'Upload Sheet Pull'!D180</f>
        <v>006</v>
      </c>
      <c r="E178" s="180"/>
      <c r="F178" s="180" t="str">
        <f>IF('Upload Sheet Pull'!E180="","",'Upload Sheet Pull'!E180)</f>
        <v/>
      </c>
      <c r="G178" s="180"/>
      <c r="H178" s="186">
        <f>'Upload Sheet Pull'!J180</f>
        <v>0</v>
      </c>
      <c r="I178" s="186">
        <f>'Upload Sheet Pull'!K180</f>
        <v>0</v>
      </c>
      <c r="J178" s="186">
        <f>'Upload Sheet Pull'!L180</f>
        <v>0</v>
      </c>
      <c r="K178" s="186">
        <f>'Upload Sheet Pull'!M180</f>
        <v>0</v>
      </c>
      <c r="L178" s="186">
        <f>'Upload Sheet Pull'!N180</f>
        <v>0</v>
      </c>
      <c r="M178" s="186">
        <f>'Upload Sheet Pull'!O180</f>
        <v>0</v>
      </c>
      <c r="N178" s="186">
        <f>'Upload Sheet Pull'!P180</f>
        <v>0</v>
      </c>
      <c r="O178" s="186">
        <f>'Upload Sheet Pull'!Q180</f>
        <v>0</v>
      </c>
      <c r="P178" s="186">
        <f>'Upload Sheet Pull'!R180</f>
        <v>0</v>
      </c>
      <c r="Q178" s="186">
        <f>'Upload Sheet Pull'!S180</f>
        <v>0</v>
      </c>
      <c r="R178" s="186">
        <f>'Upload Sheet Pull'!T180</f>
        <v>0</v>
      </c>
      <c r="S178" s="186">
        <f>'Upload Sheet Pull'!U180</f>
        <v>0</v>
      </c>
      <c r="T178" s="186">
        <f t="shared" si="1"/>
        <v>0</v>
      </c>
      <c r="U178" s="180"/>
      <c r="V178" s="180"/>
      <c r="W178" s="180"/>
      <c r="X178" s="180"/>
      <c r="Y178" s="180"/>
      <c r="Z178" s="180"/>
    </row>
    <row r="179" ht="12.75" customHeight="1">
      <c r="A179" s="180" t="str">
        <f>'Upload Sheet Pull'!A181</f>
        <v>Budget</v>
      </c>
      <c r="B179" s="180" t="str">
        <f>'Upload Sheet Pull'!B181</f>
        <v>7036-000000</v>
      </c>
      <c r="C179" s="180">
        <f>'Upload Sheet Pull'!C181</f>
        <v>585</v>
      </c>
      <c r="D179" s="180" t="str">
        <f>'Upload Sheet Pull'!D181</f>
        <v>006</v>
      </c>
      <c r="E179" s="180"/>
      <c r="F179" s="180" t="str">
        <f>IF('Upload Sheet Pull'!E181="","",'Upload Sheet Pull'!E181)</f>
        <v/>
      </c>
      <c r="G179" s="180"/>
      <c r="H179" s="186">
        <f>'Upload Sheet Pull'!J181</f>
        <v>0</v>
      </c>
      <c r="I179" s="186">
        <f>'Upload Sheet Pull'!K181</f>
        <v>0</v>
      </c>
      <c r="J179" s="186">
        <f>'Upload Sheet Pull'!L181</f>
        <v>0</v>
      </c>
      <c r="K179" s="186">
        <f>'Upload Sheet Pull'!M181</f>
        <v>0</v>
      </c>
      <c r="L179" s="186">
        <f>'Upload Sheet Pull'!N181</f>
        <v>0</v>
      </c>
      <c r="M179" s="186">
        <f>'Upload Sheet Pull'!O181</f>
        <v>0</v>
      </c>
      <c r="N179" s="186">
        <f>'Upload Sheet Pull'!P181</f>
        <v>0</v>
      </c>
      <c r="O179" s="186">
        <f>'Upload Sheet Pull'!Q181</f>
        <v>0</v>
      </c>
      <c r="P179" s="186">
        <f>'Upload Sheet Pull'!R181</f>
        <v>0</v>
      </c>
      <c r="Q179" s="186">
        <f>'Upload Sheet Pull'!S181</f>
        <v>0</v>
      </c>
      <c r="R179" s="186">
        <f>'Upload Sheet Pull'!T181</f>
        <v>0</v>
      </c>
      <c r="S179" s="186">
        <f>'Upload Sheet Pull'!U181</f>
        <v>0</v>
      </c>
      <c r="T179" s="186">
        <f t="shared" si="1"/>
        <v>0</v>
      </c>
      <c r="U179" s="180"/>
      <c r="V179" s="180"/>
      <c r="W179" s="180"/>
      <c r="X179" s="180"/>
      <c r="Y179" s="180"/>
      <c r="Z179" s="180"/>
    </row>
    <row r="180" ht="12.75" customHeight="1">
      <c r="A180" s="180" t="str">
        <f>'Upload Sheet Pull'!A182</f>
        <v>Budget</v>
      </c>
      <c r="B180" s="180" t="str">
        <f>'Upload Sheet Pull'!B182</f>
        <v>7044-000000</v>
      </c>
      <c r="C180" s="180">
        <f>'Upload Sheet Pull'!C182</f>
        <v>585</v>
      </c>
      <c r="D180" s="180" t="str">
        <f>'Upload Sheet Pull'!D182</f>
        <v>006</v>
      </c>
      <c r="E180" s="180"/>
      <c r="F180" s="180" t="str">
        <f>IF('Upload Sheet Pull'!E182="","",'Upload Sheet Pull'!E182)</f>
        <v/>
      </c>
      <c r="G180" s="180"/>
      <c r="H180" s="186">
        <f>'Upload Sheet Pull'!J182</f>
        <v>0</v>
      </c>
      <c r="I180" s="186">
        <f>'Upload Sheet Pull'!K182</f>
        <v>0</v>
      </c>
      <c r="J180" s="186">
        <f>'Upload Sheet Pull'!L182</f>
        <v>50</v>
      </c>
      <c r="K180" s="186">
        <f>'Upload Sheet Pull'!M182</f>
        <v>50</v>
      </c>
      <c r="L180" s="186">
        <f>'Upload Sheet Pull'!N182</f>
        <v>50</v>
      </c>
      <c r="M180" s="186">
        <f>'Upload Sheet Pull'!O182</f>
        <v>50</v>
      </c>
      <c r="N180" s="186">
        <f>'Upload Sheet Pull'!P182</f>
        <v>50</v>
      </c>
      <c r="O180" s="186">
        <f>'Upload Sheet Pull'!Q182</f>
        <v>50</v>
      </c>
      <c r="P180" s="186">
        <f>'Upload Sheet Pull'!R182</f>
        <v>50</v>
      </c>
      <c r="Q180" s="186">
        <f>'Upload Sheet Pull'!S182</f>
        <v>50</v>
      </c>
      <c r="R180" s="186">
        <f>'Upload Sheet Pull'!T182</f>
        <v>50</v>
      </c>
      <c r="S180" s="186">
        <f>'Upload Sheet Pull'!U182</f>
        <v>50</v>
      </c>
      <c r="T180" s="186">
        <f t="shared" si="1"/>
        <v>500</v>
      </c>
      <c r="U180" s="180"/>
      <c r="V180" s="180"/>
      <c r="W180" s="180"/>
      <c r="X180" s="180"/>
      <c r="Y180" s="180"/>
      <c r="Z180" s="180"/>
    </row>
    <row r="181" ht="12.75" customHeight="1">
      <c r="A181" s="180" t="str">
        <f>'Upload Sheet Pull'!A183</f>
        <v>Budget</v>
      </c>
      <c r="B181" s="180" t="str">
        <f>'Upload Sheet Pull'!B183</f>
        <v>7082-000000</v>
      </c>
      <c r="C181" s="180">
        <f>'Upload Sheet Pull'!C183</f>
        <v>585</v>
      </c>
      <c r="D181" s="180" t="str">
        <f>'Upload Sheet Pull'!D183</f>
        <v>006</v>
      </c>
      <c r="E181" s="180"/>
      <c r="F181" s="180" t="str">
        <f>IF('Upload Sheet Pull'!E183="","",'Upload Sheet Pull'!E183)</f>
        <v/>
      </c>
      <c r="G181" s="180"/>
      <c r="H181" s="186">
        <f>'Upload Sheet Pull'!J183</f>
        <v>0</v>
      </c>
      <c r="I181" s="186">
        <f>'Upload Sheet Pull'!K183</f>
        <v>0</v>
      </c>
      <c r="J181" s="186">
        <f>'Upload Sheet Pull'!L183</f>
        <v>0</v>
      </c>
      <c r="K181" s="186">
        <f>'Upload Sheet Pull'!M183</f>
        <v>0</v>
      </c>
      <c r="L181" s="186">
        <f>'Upload Sheet Pull'!N183</f>
        <v>0</v>
      </c>
      <c r="M181" s="186">
        <f>'Upload Sheet Pull'!O183</f>
        <v>0</v>
      </c>
      <c r="N181" s="186">
        <f>'Upload Sheet Pull'!P183</f>
        <v>0</v>
      </c>
      <c r="O181" s="186">
        <f>'Upload Sheet Pull'!Q183</f>
        <v>0</v>
      </c>
      <c r="P181" s="186">
        <f>'Upload Sheet Pull'!R183</f>
        <v>0</v>
      </c>
      <c r="Q181" s="186">
        <f>'Upload Sheet Pull'!S183</f>
        <v>0</v>
      </c>
      <c r="R181" s="186">
        <f>'Upload Sheet Pull'!T183</f>
        <v>0</v>
      </c>
      <c r="S181" s="186">
        <f>'Upload Sheet Pull'!U183</f>
        <v>0</v>
      </c>
      <c r="T181" s="186">
        <f t="shared" si="1"/>
        <v>0</v>
      </c>
      <c r="U181" s="180"/>
      <c r="V181" s="180"/>
      <c r="W181" s="180"/>
      <c r="X181" s="180"/>
      <c r="Y181" s="180"/>
      <c r="Z181" s="180"/>
    </row>
    <row r="182" ht="12.75" customHeight="1">
      <c r="A182" s="180" t="str">
        <f>'Upload Sheet Pull'!A184</f>
        <v>Budget</v>
      </c>
      <c r="B182" s="180" t="str">
        <f>'Upload Sheet Pull'!B184</f>
        <v/>
      </c>
      <c r="C182" s="180">
        <f>'Upload Sheet Pull'!C184</f>
        <v>585</v>
      </c>
      <c r="D182" s="180" t="str">
        <f>'Upload Sheet Pull'!D184</f>
        <v>006</v>
      </c>
      <c r="E182" s="180"/>
      <c r="F182" s="180" t="str">
        <f>IF('Upload Sheet Pull'!E184="","",'Upload Sheet Pull'!E184)</f>
        <v/>
      </c>
      <c r="G182" s="180"/>
      <c r="H182" s="186">
        <f>'Upload Sheet Pull'!J184</f>
        <v>0</v>
      </c>
      <c r="I182" s="186">
        <f>'Upload Sheet Pull'!K184</f>
        <v>0</v>
      </c>
      <c r="J182" s="186">
        <f>'Upload Sheet Pull'!L184</f>
        <v>0</v>
      </c>
      <c r="K182" s="186">
        <f>'Upload Sheet Pull'!M184</f>
        <v>0</v>
      </c>
      <c r="L182" s="186">
        <f>'Upload Sheet Pull'!N184</f>
        <v>0</v>
      </c>
      <c r="M182" s="186">
        <f>'Upload Sheet Pull'!O184</f>
        <v>0</v>
      </c>
      <c r="N182" s="186">
        <f>'Upload Sheet Pull'!P184</f>
        <v>0</v>
      </c>
      <c r="O182" s="186">
        <f>'Upload Sheet Pull'!Q184</f>
        <v>0</v>
      </c>
      <c r="P182" s="186">
        <f>'Upload Sheet Pull'!R184</f>
        <v>0</v>
      </c>
      <c r="Q182" s="186">
        <f>'Upload Sheet Pull'!S184</f>
        <v>0</v>
      </c>
      <c r="R182" s="186">
        <f>'Upload Sheet Pull'!T184</f>
        <v>0</v>
      </c>
      <c r="S182" s="186">
        <f>'Upload Sheet Pull'!U184</f>
        <v>0</v>
      </c>
      <c r="T182" s="186">
        <f t="shared" si="1"/>
        <v>0</v>
      </c>
      <c r="U182" s="180"/>
      <c r="V182" s="180"/>
      <c r="W182" s="180"/>
      <c r="X182" s="180"/>
      <c r="Y182" s="180"/>
      <c r="Z182" s="180"/>
    </row>
    <row r="183" ht="12.75" customHeight="1">
      <c r="A183" s="180" t="str">
        <f>'Upload Sheet Pull'!A185</f>
        <v>Budget</v>
      </c>
      <c r="B183" s="180" t="str">
        <f>'Upload Sheet Pull'!B185</f>
        <v/>
      </c>
      <c r="C183" s="180">
        <f>'Upload Sheet Pull'!C185</f>
        <v>585</v>
      </c>
      <c r="D183" s="180" t="str">
        <f>'Upload Sheet Pull'!D185</f>
        <v>006</v>
      </c>
      <c r="E183" s="180"/>
      <c r="F183" s="180" t="str">
        <f>IF('Upload Sheet Pull'!E185="","",'Upload Sheet Pull'!E185)</f>
        <v/>
      </c>
      <c r="G183" s="180"/>
      <c r="H183" s="186">
        <f>'Upload Sheet Pull'!J185</f>
        <v>0</v>
      </c>
      <c r="I183" s="186">
        <f>'Upload Sheet Pull'!K185</f>
        <v>0</v>
      </c>
      <c r="J183" s="186">
        <f>'Upload Sheet Pull'!L185</f>
        <v>0</v>
      </c>
      <c r="K183" s="186">
        <f>'Upload Sheet Pull'!M185</f>
        <v>0</v>
      </c>
      <c r="L183" s="186">
        <f>'Upload Sheet Pull'!N185</f>
        <v>0</v>
      </c>
      <c r="M183" s="186">
        <f>'Upload Sheet Pull'!O185</f>
        <v>0</v>
      </c>
      <c r="N183" s="186">
        <f>'Upload Sheet Pull'!P185</f>
        <v>0</v>
      </c>
      <c r="O183" s="186">
        <f>'Upload Sheet Pull'!Q185</f>
        <v>0</v>
      </c>
      <c r="P183" s="186">
        <f>'Upload Sheet Pull'!R185</f>
        <v>0</v>
      </c>
      <c r="Q183" s="186">
        <f>'Upload Sheet Pull'!S185</f>
        <v>0</v>
      </c>
      <c r="R183" s="186">
        <f>'Upload Sheet Pull'!T185</f>
        <v>0</v>
      </c>
      <c r="S183" s="186">
        <f>'Upload Sheet Pull'!U185</f>
        <v>0</v>
      </c>
      <c r="T183" s="186">
        <f t="shared" si="1"/>
        <v>0</v>
      </c>
      <c r="U183" s="180"/>
      <c r="V183" s="180"/>
      <c r="W183" s="180"/>
      <c r="X183" s="180"/>
      <c r="Y183" s="180"/>
      <c r="Z183" s="180"/>
    </row>
    <row r="184" ht="12.75" customHeight="1">
      <c r="A184" s="180" t="str">
        <f>'Upload Sheet Pull'!A186</f>
        <v>Budget</v>
      </c>
      <c r="B184" s="180" t="str">
        <f>'Upload Sheet Pull'!B186</f>
        <v/>
      </c>
      <c r="C184" s="180">
        <f>'Upload Sheet Pull'!C186</f>
        <v>585</v>
      </c>
      <c r="D184" s="180" t="str">
        <f>'Upload Sheet Pull'!D186</f>
        <v>006</v>
      </c>
      <c r="E184" s="180"/>
      <c r="F184" s="180" t="str">
        <f>IF('Upload Sheet Pull'!E186="","",'Upload Sheet Pull'!E186)</f>
        <v/>
      </c>
      <c r="G184" s="180"/>
      <c r="H184" s="186">
        <f>'Upload Sheet Pull'!J186</f>
        <v>0</v>
      </c>
      <c r="I184" s="186">
        <f>'Upload Sheet Pull'!K186</f>
        <v>0</v>
      </c>
      <c r="J184" s="186">
        <f>'Upload Sheet Pull'!L186</f>
        <v>0</v>
      </c>
      <c r="K184" s="186">
        <f>'Upload Sheet Pull'!M186</f>
        <v>0</v>
      </c>
      <c r="L184" s="186">
        <f>'Upload Sheet Pull'!N186</f>
        <v>0</v>
      </c>
      <c r="M184" s="186">
        <f>'Upload Sheet Pull'!O186</f>
        <v>0</v>
      </c>
      <c r="N184" s="186">
        <f>'Upload Sheet Pull'!P186</f>
        <v>0</v>
      </c>
      <c r="O184" s="186">
        <f>'Upload Sheet Pull'!Q186</f>
        <v>0</v>
      </c>
      <c r="P184" s="186">
        <f>'Upload Sheet Pull'!R186</f>
        <v>0</v>
      </c>
      <c r="Q184" s="186">
        <f>'Upload Sheet Pull'!S186</f>
        <v>0</v>
      </c>
      <c r="R184" s="186">
        <f>'Upload Sheet Pull'!T186</f>
        <v>0</v>
      </c>
      <c r="S184" s="186">
        <f>'Upload Sheet Pull'!U186</f>
        <v>0</v>
      </c>
      <c r="T184" s="186">
        <f t="shared" si="1"/>
        <v>0</v>
      </c>
      <c r="U184" s="180"/>
      <c r="V184" s="180"/>
      <c r="W184" s="180"/>
      <c r="X184" s="180"/>
      <c r="Y184" s="180"/>
      <c r="Z184" s="180"/>
    </row>
    <row r="185" ht="12.75" customHeight="1">
      <c r="A185" s="180" t="str">
        <f>'Upload Sheet Pull'!A187</f>
        <v>Budget</v>
      </c>
      <c r="B185" s="180" t="str">
        <f>'Upload Sheet Pull'!B187</f>
        <v>7008-000000</v>
      </c>
      <c r="C185" s="180">
        <f>'Upload Sheet Pull'!C187</f>
        <v>601</v>
      </c>
      <c r="D185" s="180" t="str">
        <f>'Upload Sheet Pull'!D187</f>
        <v>006</v>
      </c>
      <c r="E185" s="180"/>
      <c r="F185" s="180" t="str">
        <f>IF('Upload Sheet Pull'!E187="","",'Upload Sheet Pull'!E187)</f>
        <v/>
      </c>
      <c r="G185" s="180"/>
      <c r="H185" s="186">
        <f>'Upload Sheet Pull'!J187</f>
        <v>0</v>
      </c>
      <c r="I185" s="186">
        <f>'Upload Sheet Pull'!K187</f>
        <v>0</v>
      </c>
      <c r="J185" s="186">
        <f>'Upload Sheet Pull'!L187</f>
        <v>75</v>
      </c>
      <c r="K185" s="186">
        <f>'Upload Sheet Pull'!M187</f>
        <v>825</v>
      </c>
      <c r="L185" s="186">
        <f>'Upload Sheet Pull'!N187</f>
        <v>275</v>
      </c>
      <c r="M185" s="186">
        <f>'Upload Sheet Pull'!O187</f>
        <v>125</v>
      </c>
      <c r="N185" s="186">
        <f>'Upload Sheet Pull'!P187</f>
        <v>275</v>
      </c>
      <c r="O185" s="186">
        <f>'Upload Sheet Pull'!Q187</f>
        <v>275</v>
      </c>
      <c r="P185" s="186">
        <f>'Upload Sheet Pull'!R187</f>
        <v>275</v>
      </c>
      <c r="Q185" s="186">
        <f>'Upload Sheet Pull'!S187</f>
        <v>275</v>
      </c>
      <c r="R185" s="186">
        <f>'Upload Sheet Pull'!T187</f>
        <v>275</v>
      </c>
      <c r="S185" s="186">
        <f>'Upload Sheet Pull'!U187</f>
        <v>275</v>
      </c>
      <c r="T185" s="186">
        <f t="shared" si="1"/>
        <v>2950</v>
      </c>
      <c r="U185" s="180"/>
      <c r="V185" s="180"/>
      <c r="W185" s="180"/>
      <c r="X185" s="180"/>
      <c r="Y185" s="180"/>
      <c r="Z185" s="180"/>
    </row>
    <row r="186" ht="12.75" customHeight="1">
      <c r="A186" s="180" t="str">
        <f>'Upload Sheet Pull'!A188</f>
        <v>Budget</v>
      </c>
      <c r="B186" s="180" t="str">
        <f>'Upload Sheet Pull'!B188</f>
        <v>7012-000000</v>
      </c>
      <c r="C186" s="180">
        <f>'Upload Sheet Pull'!C188</f>
        <v>601</v>
      </c>
      <c r="D186" s="180" t="str">
        <f>'Upload Sheet Pull'!D188</f>
        <v>006</v>
      </c>
      <c r="E186" s="180"/>
      <c r="F186" s="180" t="str">
        <f>IF('Upload Sheet Pull'!E188="","",'Upload Sheet Pull'!E188)</f>
        <v/>
      </c>
      <c r="G186" s="180"/>
      <c r="H186" s="186">
        <f>'Upload Sheet Pull'!J188</f>
        <v>0</v>
      </c>
      <c r="I186" s="186">
        <f>'Upload Sheet Pull'!K188</f>
        <v>0</v>
      </c>
      <c r="J186" s="186">
        <f>'Upload Sheet Pull'!L188</f>
        <v>0</v>
      </c>
      <c r="K186" s="186">
        <f>'Upload Sheet Pull'!M188</f>
        <v>0</v>
      </c>
      <c r="L186" s="186">
        <f>'Upload Sheet Pull'!N188</f>
        <v>0</v>
      </c>
      <c r="M186" s="186">
        <f>'Upload Sheet Pull'!O188</f>
        <v>0</v>
      </c>
      <c r="N186" s="186">
        <f>'Upload Sheet Pull'!P188</f>
        <v>0</v>
      </c>
      <c r="O186" s="186">
        <f>'Upload Sheet Pull'!Q188</f>
        <v>0</v>
      </c>
      <c r="P186" s="186">
        <f>'Upload Sheet Pull'!R188</f>
        <v>0</v>
      </c>
      <c r="Q186" s="186">
        <f>'Upload Sheet Pull'!S188</f>
        <v>0</v>
      </c>
      <c r="R186" s="186">
        <f>'Upload Sheet Pull'!T188</f>
        <v>0</v>
      </c>
      <c r="S186" s="186">
        <f>'Upload Sheet Pull'!U188</f>
        <v>0</v>
      </c>
      <c r="T186" s="186">
        <f t="shared" si="1"/>
        <v>0</v>
      </c>
      <c r="U186" s="180"/>
      <c r="V186" s="180"/>
      <c r="W186" s="180"/>
      <c r="X186" s="180"/>
      <c r="Y186" s="180"/>
      <c r="Z186" s="180"/>
    </row>
    <row r="187" ht="12.75" customHeight="1">
      <c r="A187" s="180" t="str">
        <f>'Upload Sheet Pull'!A189</f>
        <v>Budget</v>
      </c>
      <c r="B187" s="180" t="str">
        <f>'Upload Sheet Pull'!B189</f>
        <v>7014-000000</v>
      </c>
      <c r="C187" s="180">
        <f>'Upload Sheet Pull'!C189</f>
        <v>601</v>
      </c>
      <c r="D187" s="180" t="str">
        <f>'Upload Sheet Pull'!D189</f>
        <v>006</v>
      </c>
      <c r="E187" s="180"/>
      <c r="F187" s="180" t="str">
        <f>IF('Upload Sheet Pull'!E189="","",'Upload Sheet Pull'!E189)</f>
        <v/>
      </c>
      <c r="G187" s="180"/>
      <c r="H187" s="186">
        <f>'Upload Sheet Pull'!J189</f>
        <v>0</v>
      </c>
      <c r="I187" s="186">
        <f>'Upload Sheet Pull'!K189</f>
        <v>0</v>
      </c>
      <c r="J187" s="186">
        <f>'Upload Sheet Pull'!L189</f>
        <v>0</v>
      </c>
      <c r="K187" s="186">
        <f>'Upload Sheet Pull'!M189</f>
        <v>0</v>
      </c>
      <c r="L187" s="186">
        <f>'Upload Sheet Pull'!N189</f>
        <v>0</v>
      </c>
      <c r="M187" s="186">
        <f>'Upload Sheet Pull'!O189</f>
        <v>0</v>
      </c>
      <c r="N187" s="186">
        <f>'Upload Sheet Pull'!P189</f>
        <v>0</v>
      </c>
      <c r="O187" s="186">
        <f>'Upload Sheet Pull'!Q189</f>
        <v>0</v>
      </c>
      <c r="P187" s="186">
        <f>'Upload Sheet Pull'!R189</f>
        <v>0</v>
      </c>
      <c r="Q187" s="186">
        <f>'Upload Sheet Pull'!S189</f>
        <v>0</v>
      </c>
      <c r="R187" s="186">
        <f>'Upload Sheet Pull'!T189</f>
        <v>0</v>
      </c>
      <c r="S187" s="186">
        <f>'Upload Sheet Pull'!U189</f>
        <v>0</v>
      </c>
      <c r="T187" s="186">
        <f t="shared" si="1"/>
        <v>0</v>
      </c>
      <c r="U187" s="180"/>
      <c r="V187" s="180"/>
      <c r="W187" s="180"/>
      <c r="X187" s="180"/>
      <c r="Y187" s="180"/>
      <c r="Z187" s="180"/>
    </row>
    <row r="188" ht="12.75" customHeight="1">
      <c r="A188" s="180" t="str">
        <f>'Upload Sheet Pull'!A190</f>
        <v>Budget</v>
      </c>
      <c r="B188" s="180" t="str">
        <f>'Upload Sheet Pull'!B190</f>
        <v>7020-000000</v>
      </c>
      <c r="C188" s="180">
        <f>'Upload Sheet Pull'!C190</f>
        <v>601</v>
      </c>
      <c r="D188" s="180" t="str">
        <f>'Upload Sheet Pull'!D190</f>
        <v>006</v>
      </c>
      <c r="E188" s="180"/>
      <c r="F188" s="180" t="str">
        <f>IF('Upload Sheet Pull'!E190="","",'Upload Sheet Pull'!E190)</f>
        <v/>
      </c>
      <c r="G188" s="180"/>
      <c r="H188" s="186">
        <f>'Upload Sheet Pull'!J190</f>
        <v>0</v>
      </c>
      <c r="I188" s="186">
        <f>'Upload Sheet Pull'!K190</f>
        <v>0</v>
      </c>
      <c r="J188" s="186">
        <f>'Upload Sheet Pull'!L190</f>
        <v>0</v>
      </c>
      <c r="K188" s="186">
        <f>'Upload Sheet Pull'!M190</f>
        <v>0</v>
      </c>
      <c r="L188" s="186">
        <f>'Upload Sheet Pull'!N190</f>
        <v>0</v>
      </c>
      <c r="M188" s="186">
        <f>'Upload Sheet Pull'!O190</f>
        <v>0</v>
      </c>
      <c r="N188" s="186">
        <f>'Upload Sheet Pull'!P190</f>
        <v>0</v>
      </c>
      <c r="O188" s="186">
        <f>'Upload Sheet Pull'!Q190</f>
        <v>0</v>
      </c>
      <c r="P188" s="186">
        <f>'Upload Sheet Pull'!R190</f>
        <v>0</v>
      </c>
      <c r="Q188" s="186">
        <f>'Upload Sheet Pull'!S190</f>
        <v>0</v>
      </c>
      <c r="R188" s="186">
        <f>'Upload Sheet Pull'!T190</f>
        <v>0</v>
      </c>
      <c r="S188" s="186">
        <f>'Upload Sheet Pull'!U190</f>
        <v>0</v>
      </c>
      <c r="T188" s="186">
        <f t="shared" si="1"/>
        <v>0</v>
      </c>
      <c r="U188" s="180"/>
      <c r="V188" s="180"/>
      <c r="W188" s="180"/>
      <c r="X188" s="180"/>
      <c r="Y188" s="180"/>
      <c r="Z188" s="180"/>
    </row>
    <row r="189" ht="12.75" customHeight="1">
      <c r="A189" s="180" t="str">
        <f>'Upload Sheet Pull'!A191</f>
        <v>Budget</v>
      </c>
      <c r="B189" s="180" t="str">
        <f>'Upload Sheet Pull'!B191</f>
        <v>7024-000000</v>
      </c>
      <c r="C189" s="180">
        <f>'Upload Sheet Pull'!C191</f>
        <v>601</v>
      </c>
      <c r="D189" s="180" t="str">
        <f>'Upload Sheet Pull'!D191</f>
        <v>006</v>
      </c>
      <c r="E189" s="180"/>
      <c r="F189" s="180" t="str">
        <f>IF('Upload Sheet Pull'!E191="","",'Upload Sheet Pull'!E191)</f>
        <v/>
      </c>
      <c r="G189" s="180"/>
      <c r="H189" s="186">
        <f>'Upload Sheet Pull'!J191</f>
        <v>0</v>
      </c>
      <c r="I189" s="186">
        <f>'Upload Sheet Pull'!K191</f>
        <v>0</v>
      </c>
      <c r="J189" s="186">
        <f>'Upload Sheet Pull'!L191</f>
        <v>0</v>
      </c>
      <c r="K189" s="186">
        <f>'Upload Sheet Pull'!M191</f>
        <v>0</v>
      </c>
      <c r="L189" s="186">
        <f>'Upload Sheet Pull'!N191</f>
        <v>0</v>
      </c>
      <c r="M189" s="186">
        <f>'Upload Sheet Pull'!O191</f>
        <v>0</v>
      </c>
      <c r="N189" s="186">
        <f>'Upload Sheet Pull'!P191</f>
        <v>0</v>
      </c>
      <c r="O189" s="186">
        <f>'Upload Sheet Pull'!Q191</f>
        <v>0</v>
      </c>
      <c r="P189" s="186">
        <f>'Upload Sheet Pull'!R191</f>
        <v>0</v>
      </c>
      <c r="Q189" s="186">
        <f>'Upload Sheet Pull'!S191</f>
        <v>0</v>
      </c>
      <c r="R189" s="186">
        <f>'Upload Sheet Pull'!T191</f>
        <v>0</v>
      </c>
      <c r="S189" s="186">
        <f>'Upload Sheet Pull'!U191</f>
        <v>0</v>
      </c>
      <c r="T189" s="186">
        <f t="shared" si="1"/>
        <v>0</v>
      </c>
      <c r="U189" s="180"/>
      <c r="V189" s="180"/>
      <c r="W189" s="180"/>
      <c r="X189" s="180"/>
      <c r="Y189" s="180"/>
      <c r="Z189" s="180"/>
    </row>
    <row r="190" ht="12.75" customHeight="1">
      <c r="A190" s="180" t="str">
        <f>'Upload Sheet Pull'!A192</f>
        <v>Budget</v>
      </c>
      <c r="B190" s="180" t="str">
        <f>'Upload Sheet Pull'!B192</f>
        <v>7026-000000</v>
      </c>
      <c r="C190" s="180">
        <f>'Upload Sheet Pull'!C192</f>
        <v>601</v>
      </c>
      <c r="D190" s="180" t="str">
        <f>'Upload Sheet Pull'!D192</f>
        <v>006</v>
      </c>
      <c r="E190" s="180"/>
      <c r="F190" s="180" t="str">
        <f>IF('Upload Sheet Pull'!E192="","",'Upload Sheet Pull'!E192)</f>
        <v/>
      </c>
      <c r="G190" s="180"/>
      <c r="H190" s="186">
        <f>'Upload Sheet Pull'!J192</f>
        <v>0</v>
      </c>
      <c r="I190" s="186">
        <f>'Upload Sheet Pull'!K192</f>
        <v>0</v>
      </c>
      <c r="J190" s="186">
        <f>'Upload Sheet Pull'!L192</f>
        <v>0</v>
      </c>
      <c r="K190" s="186">
        <f>'Upload Sheet Pull'!M192</f>
        <v>0</v>
      </c>
      <c r="L190" s="186">
        <f>'Upload Sheet Pull'!N192</f>
        <v>0</v>
      </c>
      <c r="M190" s="186">
        <f>'Upload Sheet Pull'!O192</f>
        <v>0</v>
      </c>
      <c r="N190" s="186">
        <f>'Upload Sheet Pull'!P192</f>
        <v>0</v>
      </c>
      <c r="O190" s="186">
        <f>'Upload Sheet Pull'!Q192</f>
        <v>0</v>
      </c>
      <c r="P190" s="186">
        <f>'Upload Sheet Pull'!R192</f>
        <v>0</v>
      </c>
      <c r="Q190" s="186">
        <f>'Upload Sheet Pull'!S192</f>
        <v>0</v>
      </c>
      <c r="R190" s="186">
        <f>'Upload Sheet Pull'!T192</f>
        <v>0</v>
      </c>
      <c r="S190" s="186">
        <f>'Upload Sheet Pull'!U192</f>
        <v>0</v>
      </c>
      <c r="T190" s="186">
        <f t="shared" si="1"/>
        <v>0</v>
      </c>
      <c r="U190" s="180"/>
      <c r="V190" s="180"/>
      <c r="W190" s="180"/>
      <c r="X190" s="180"/>
      <c r="Y190" s="180"/>
      <c r="Z190" s="180"/>
    </row>
    <row r="191" ht="12.75" customHeight="1">
      <c r="A191" s="180" t="str">
        <f>'Upload Sheet Pull'!A193</f>
        <v>Budget</v>
      </c>
      <c r="B191" s="180" t="str">
        <f>'Upload Sheet Pull'!B193</f>
        <v>7028-000000</v>
      </c>
      <c r="C191" s="180">
        <f>'Upload Sheet Pull'!C193</f>
        <v>601</v>
      </c>
      <c r="D191" s="180" t="str">
        <f>'Upload Sheet Pull'!D193</f>
        <v>006</v>
      </c>
      <c r="E191" s="180"/>
      <c r="F191" s="180" t="str">
        <f>IF('Upload Sheet Pull'!E193="","",'Upload Sheet Pull'!E193)</f>
        <v/>
      </c>
      <c r="G191" s="180"/>
      <c r="H191" s="186">
        <f>'Upload Sheet Pull'!J193</f>
        <v>0</v>
      </c>
      <c r="I191" s="186">
        <f>'Upload Sheet Pull'!K193</f>
        <v>0</v>
      </c>
      <c r="J191" s="186">
        <f>'Upload Sheet Pull'!L193</f>
        <v>0</v>
      </c>
      <c r="K191" s="186">
        <f>'Upload Sheet Pull'!M193</f>
        <v>0</v>
      </c>
      <c r="L191" s="186">
        <f>'Upload Sheet Pull'!N193</f>
        <v>0</v>
      </c>
      <c r="M191" s="186">
        <f>'Upload Sheet Pull'!O193</f>
        <v>0</v>
      </c>
      <c r="N191" s="186">
        <f>'Upload Sheet Pull'!P193</f>
        <v>0</v>
      </c>
      <c r="O191" s="186">
        <f>'Upload Sheet Pull'!Q193</f>
        <v>0</v>
      </c>
      <c r="P191" s="186">
        <f>'Upload Sheet Pull'!R193</f>
        <v>0</v>
      </c>
      <c r="Q191" s="186">
        <f>'Upload Sheet Pull'!S193</f>
        <v>0</v>
      </c>
      <c r="R191" s="186">
        <f>'Upload Sheet Pull'!T193</f>
        <v>0</v>
      </c>
      <c r="S191" s="186">
        <f>'Upload Sheet Pull'!U193</f>
        <v>0</v>
      </c>
      <c r="T191" s="186">
        <f t="shared" si="1"/>
        <v>0</v>
      </c>
      <c r="U191" s="180"/>
      <c r="V191" s="180"/>
      <c r="W191" s="180"/>
      <c r="X191" s="180"/>
      <c r="Y191" s="180"/>
      <c r="Z191" s="180"/>
    </row>
    <row r="192" ht="12.75" customHeight="1">
      <c r="A192" s="180" t="str">
        <f>'Upload Sheet Pull'!A194</f>
        <v>Budget</v>
      </c>
      <c r="B192" s="180" t="str">
        <f>'Upload Sheet Pull'!B194</f>
        <v>7042-000000</v>
      </c>
      <c r="C192" s="180">
        <f>'Upload Sheet Pull'!C194</f>
        <v>601</v>
      </c>
      <c r="D192" s="180" t="str">
        <f>'Upload Sheet Pull'!D194</f>
        <v>006</v>
      </c>
      <c r="E192" s="180"/>
      <c r="F192" s="180" t="str">
        <f>IF('Upload Sheet Pull'!E194="","",'Upload Sheet Pull'!E194)</f>
        <v/>
      </c>
      <c r="G192" s="180"/>
      <c r="H192" s="186">
        <f>'Upload Sheet Pull'!J194</f>
        <v>0</v>
      </c>
      <c r="I192" s="186">
        <f>'Upload Sheet Pull'!K194</f>
        <v>0</v>
      </c>
      <c r="J192" s="186">
        <f>'Upload Sheet Pull'!L194</f>
        <v>0</v>
      </c>
      <c r="K192" s="186">
        <f>'Upload Sheet Pull'!M194</f>
        <v>400</v>
      </c>
      <c r="L192" s="186">
        <f>'Upload Sheet Pull'!N194</f>
        <v>0</v>
      </c>
      <c r="M192" s="186">
        <f>'Upload Sheet Pull'!O194</f>
        <v>0</v>
      </c>
      <c r="N192" s="186">
        <f>'Upload Sheet Pull'!P194</f>
        <v>400</v>
      </c>
      <c r="O192" s="186">
        <f>'Upload Sheet Pull'!Q194</f>
        <v>400</v>
      </c>
      <c r="P192" s="186">
        <f>'Upload Sheet Pull'!R194</f>
        <v>0</v>
      </c>
      <c r="Q192" s="186">
        <f>'Upload Sheet Pull'!S194</f>
        <v>0</v>
      </c>
      <c r="R192" s="186">
        <f>'Upload Sheet Pull'!T194</f>
        <v>0</v>
      </c>
      <c r="S192" s="186">
        <f>'Upload Sheet Pull'!U194</f>
        <v>0</v>
      </c>
      <c r="T192" s="186">
        <f t="shared" si="1"/>
        <v>1200</v>
      </c>
      <c r="U192" s="180"/>
      <c r="V192" s="180"/>
      <c r="W192" s="180"/>
      <c r="X192" s="180"/>
      <c r="Y192" s="180"/>
      <c r="Z192" s="180"/>
    </row>
    <row r="193" ht="12.75" customHeight="1">
      <c r="A193" s="180" t="str">
        <f>'Upload Sheet Pull'!A195</f>
        <v>Budget</v>
      </c>
      <c r="B193" s="180" t="str">
        <f>'Upload Sheet Pull'!B195</f>
        <v>7044-000000</v>
      </c>
      <c r="C193" s="180">
        <f>'Upload Sheet Pull'!C195</f>
        <v>601</v>
      </c>
      <c r="D193" s="180" t="str">
        <f>'Upload Sheet Pull'!D195</f>
        <v>006</v>
      </c>
      <c r="E193" s="180"/>
      <c r="F193" s="180" t="str">
        <f>IF('Upload Sheet Pull'!E195="","",'Upload Sheet Pull'!E195)</f>
        <v/>
      </c>
      <c r="G193" s="180"/>
      <c r="H193" s="186">
        <f>'Upload Sheet Pull'!J195</f>
        <v>0</v>
      </c>
      <c r="I193" s="186">
        <f>'Upload Sheet Pull'!K195</f>
        <v>0</v>
      </c>
      <c r="J193" s="186">
        <f>'Upload Sheet Pull'!L195</f>
        <v>0</v>
      </c>
      <c r="K193" s="186">
        <f>'Upload Sheet Pull'!M195</f>
        <v>0</v>
      </c>
      <c r="L193" s="186">
        <f>'Upload Sheet Pull'!N195</f>
        <v>0</v>
      </c>
      <c r="M193" s="186">
        <f>'Upload Sheet Pull'!O195</f>
        <v>0</v>
      </c>
      <c r="N193" s="186">
        <f>'Upload Sheet Pull'!P195</f>
        <v>0</v>
      </c>
      <c r="O193" s="186">
        <f>'Upload Sheet Pull'!Q195</f>
        <v>0</v>
      </c>
      <c r="P193" s="186">
        <f>'Upload Sheet Pull'!R195</f>
        <v>0</v>
      </c>
      <c r="Q193" s="186">
        <f>'Upload Sheet Pull'!S195</f>
        <v>0</v>
      </c>
      <c r="R193" s="186">
        <f>'Upload Sheet Pull'!T195</f>
        <v>0</v>
      </c>
      <c r="S193" s="186">
        <f>'Upload Sheet Pull'!U195</f>
        <v>0</v>
      </c>
      <c r="T193" s="186">
        <f t="shared" si="1"/>
        <v>0</v>
      </c>
      <c r="U193" s="180"/>
      <c r="V193" s="180"/>
      <c r="W193" s="180"/>
      <c r="X193" s="180"/>
      <c r="Y193" s="180"/>
      <c r="Z193" s="180"/>
    </row>
    <row r="194" ht="12.75" customHeight="1">
      <c r="A194" s="180" t="str">
        <f>'Upload Sheet Pull'!A196</f>
        <v>Budget</v>
      </c>
      <c r="B194" s="180" t="str">
        <f>'Upload Sheet Pull'!B196</f>
        <v>7086-000000</v>
      </c>
      <c r="C194" s="180">
        <f>'Upload Sheet Pull'!C196</f>
        <v>601</v>
      </c>
      <c r="D194" s="180" t="str">
        <f>'Upload Sheet Pull'!D196</f>
        <v>006</v>
      </c>
      <c r="E194" s="180"/>
      <c r="F194" s="180" t="str">
        <f>IF('Upload Sheet Pull'!E196="","",'Upload Sheet Pull'!E196)</f>
        <v/>
      </c>
      <c r="G194" s="180"/>
      <c r="H194" s="186">
        <f>'Upload Sheet Pull'!J196</f>
        <v>0</v>
      </c>
      <c r="I194" s="186">
        <f>'Upload Sheet Pull'!K196</f>
        <v>0</v>
      </c>
      <c r="J194" s="186">
        <f>'Upload Sheet Pull'!L196</f>
        <v>0</v>
      </c>
      <c r="K194" s="186">
        <f>'Upload Sheet Pull'!M196</f>
        <v>0</v>
      </c>
      <c r="L194" s="186">
        <f>'Upload Sheet Pull'!N196</f>
        <v>0</v>
      </c>
      <c r="M194" s="186">
        <f>'Upload Sheet Pull'!O196</f>
        <v>0</v>
      </c>
      <c r="N194" s="186">
        <f>'Upload Sheet Pull'!P196</f>
        <v>0</v>
      </c>
      <c r="O194" s="186">
        <f>'Upload Sheet Pull'!Q196</f>
        <v>0</v>
      </c>
      <c r="P194" s="186">
        <f>'Upload Sheet Pull'!R196</f>
        <v>0</v>
      </c>
      <c r="Q194" s="186">
        <f>'Upload Sheet Pull'!S196</f>
        <v>0</v>
      </c>
      <c r="R194" s="186">
        <f>'Upload Sheet Pull'!T196</f>
        <v>0</v>
      </c>
      <c r="S194" s="186">
        <f>'Upload Sheet Pull'!U196</f>
        <v>0</v>
      </c>
      <c r="T194" s="186">
        <f t="shared" si="1"/>
        <v>0</v>
      </c>
      <c r="U194" s="180"/>
      <c r="V194" s="180"/>
      <c r="W194" s="180"/>
      <c r="X194" s="180"/>
      <c r="Y194" s="180"/>
      <c r="Z194" s="180"/>
    </row>
    <row r="195" ht="12.75" customHeight="1">
      <c r="A195" s="180" t="str">
        <f>'Upload Sheet Pull'!A197</f>
        <v>Budget</v>
      </c>
      <c r="B195" s="180" t="str">
        <f>'Upload Sheet Pull'!B197</f>
        <v/>
      </c>
      <c r="C195" s="180">
        <f>'Upload Sheet Pull'!C197</f>
        <v>601</v>
      </c>
      <c r="D195" s="180" t="str">
        <f>'Upload Sheet Pull'!D197</f>
        <v>006</v>
      </c>
      <c r="E195" s="180"/>
      <c r="F195" s="180" t="str">
        <f>IF('Upload Sheet Pull'!E197="","",'Upload Sheet Pull'!E197)</f>
        <v/>
      </c>
      <c r="G195" s="180"/>
      <c r="H195" s="186">
        <f>'Upload Sheet Pull'!J197</f>
        <v>0</v>
      </c>
      <c r="I195" s="186">
        <f>'Upload Sheet Pull'!K197</f>
        <v>0</v>
      </c>
      <c r="J195" s="186">
        <f>'Upload Sheet Pull'!L197</f>
        <v>0</v>
      </c>
      <c r="K195" s="186">
        <f>'Upload Sheet Pull'!M197</f>
        <v>0</v>
      </c>
      <c r="L195" s="186">
        <f>'Upload Sheet Pull'!N197</f>
        <v>0</v>
      </c>
      <c r="M195" s="186">
        <f>'Upload Sheet Pull'!O197</f>
        <v>0</v>
      </c>
      <c r="N195" s="186">
        <f>'Upload Sheet Pull'!P197</f>
        <v>0</v>
      </c>
      <c r="O195" s="186">
        <f>'Upload Sheet Pull'!Q197</f>
        <v>0</v>
      </c>
      <c r="P195" s="186">
        <f>'Upload Sheet Pull'!R197</f>
        <v>0</v>
      </c>
      <c r="Q195" s="186">
        <f>'Upload Sheet Pull'!S197</f>
        <v>0</v>
      </c>
      <c r="R195" s="186">
        <f>'Upload Sheet Pull'!T197</f>
        <v>0</v>
      </c>
      <c r="S195" s="186">
        <f>'Upload Sheet Pull'!U197</f>
        <v>0</v>
      </c>
      <c r="T195" s="186">
        <f t="shared" si="1"/>
        <v>0</v>
      </c>
      <c r="U195" s="180"/>
      <c r="V195" s="180"/>
      <c r="W195" s="180"/>
      <c r="X195" s="180"/>
      <c r="Y195" s="180"/>
      <c r="Z195" s="180"/>
    </row>
    <row r="196" ht="12.75" customHeight="1">
      <c r="A196" s="180" t="str">
        <f>'Upload Sheet Pull'!A198</f>
        <v>Budget</v>
      </c>
      <c r="B196" s="180" t="str">
        <f>'Upload Sheet Pull'!B198</f>
        <v/>
      </c>
      <c r="C196" s="180">
        <f>'Upload Sheet Pull'!C198</f>
        <v>601</v>
      </c>
      <c r="D196" s="180" t="str">
        <f>'Upload Sheet Pull'!D198</f>
        <v>006</v>
      </c>
      <c r="E196" s="180"/>
      <c r="F196" s="180" t="str">
        <f>IF('Upload Sheet Pull'!E198="","",'Upload Sheet Pull'!E198)</f>
        <v/>
      </c>
      <c r="G196" s="180"/>
      <c r="H196" s="186">
        <f>'Upload Sheet Pull'!J198</f>
        <v>0</v>
      </c>
      <c r="I196" s="186">
        <f>'Upload Sheet Pull'!K198</f>
        <v>0</v>
      </c>
      <c r="J196" s="186">
        <f>'Upload Sheet Pull'!L198</f>
        <v>0</v>
      </c>
      <c r="K196" s="186">
        <f>'Upload Sheet Pull'!M198</f>
        <v>0</v>
      </c>
      <c r="L196" s="186">
        <f>'Upload Sheet Pull'!N198</f>
        <v>0</v>
      </c>
      <c r="M196" s="186">
        <f>'Upload Sheet Pull'!O198</f>
        <v>0</v>
      </c>
      <c r="N196" s="186">
        <f>'Upload Sheet Pull'!P198</f>
        <v>0</v>
      </c>
      <c r="O196" s="186">
        <f>'Upload Sheet Pull'!Q198</f>
        <v>0</v>
      </c>
      <c r="P196" s="186">
        <f>'Upload Sheet Pull'!R198</f>
        <v>0</v>
      </c>
      <c r="Q196" s="186">
        <f>'Upload Sheet Pull'!S198</f>
        <v>0</v>
      </c>
      <c r="R196" s="186">
        <f>'Upload Sheet Pull'!T198</f>
        <v>0</v>
      </c>
      <c r="S196" s="186">
        <f>'Upload Sheet Pull'!U198</f>
        <v>0</v>
      </c>
      <c r="T196" s="186">
        <f t="shared" si="1"/>
        <v>0</v>
      </c>
      <c r="U196" s="180"/>
      <c r="V196" s="180"/>
      <c r="W196" s="180"/>
      <c r="X196" s="180"/>
      <c r="Y196" s="180"/>
      <c r="Z196" s="180"/>
    </row>
    <row r="197" ht="12.75" customHeight="1">
      <c r="A197" s="180" t="str">
        <f>'Upload Sheet Pull'!A199</f>
        <v>Budget</v>
      </c>
      <c r="B197" s="180" t="str">
        <f>'Upload Sheet Pull'!B199</f>
        <v/>
      </c>
      <c r="C197" s="180">
        <f>'Upload Sheet Pull'!C199</f>
        <v>601</v>
      </c>
      <c r="D197" s="180" t="str">
        <f>'Upload Sheet Pull'!D199</f>
        <v>006</v>
      </c>
      <c r="E197" s="180"/>
      <c r="F197" s="180" t="str">
        <f>IF('Upload Sheet Pull'!E199="","",'Upload Sheet Pull'!E199)</f>
        <v/>
      </c>
      <c r="G197" s="180"/>
      <c r="H197" s="186">
        <f>'Upload Sheet Pull'!J199</f>
        <v>0</v>
      </c>
      <c r="I197" s="186">
        <f>'Upload Sheet Pull'!K199</f>
        <v>0</v>
      </c>
      <c r="J197" s="186">
        <f>'Upload Sheet Pull'!L199</f>
        <v>0</v>
      </c>
      <c r="K197" s="186">
        <f>'Upload Sheet Pull'!M199</f>
        <v>0</v>
      </c>
      <c r="L197" s="186">
        <f>'Upload Sheet Pull'!N199</f>
        <v>0</v>
      </c>
      <c r="M197" s="186">
        <f>'Upload Sheet Pull'!O199</f>
        <v>0</v>
      </c>
      <c r="N197" s="186">
        <f>'Upload Sheet Pull'!P199</f>
        <v>0</v>
      </c>
      <c r="O197" s="186">
        <f>'Upload Sheet Pull'!Q199</f>
        <v>0</v>
      </c>
      <c r="P197" s="186">
        <f>'Upload Sheet Pull'!R199</f>
        <v>0</v>
      </c>
      <c r="Q197" s="186">
        <f>'Upload Sheet Pull'!S199</f>
        <v>0</v>
      </c>
      <c r="R197" s="186">
        <f>'Upload Sheet Pull'!T199</f>
        <v>0</v>
      </c>
      <c r="S197" s="186">
        <f>'Upload Sheet Pull'!U199</f>
        <v>0</v>
      </c>
      <c r="T197" s="186">
        <f t="shared" si="1"/>
        <v>0</v>
      </c>
      <c r="U197" s="180"/>
      <c r="V197" s="180"/>
      <c r="W197" s="180"/>
      <c r="X197" s="180"/>
      <c r="Y197" s="180"/>
      <c r="Z197" s="180"/>
    </row>
    <row r="198" ht="12.75" customHeight="1">
      <c r="A198" s="180" t="str">
        <f>'Upload Sheet Pull'!A200</f>
        <v>Budget</v>
      </c>
      <c r="B198" s="180" t="str">
        <f>'Upload Sheet Pull'!B200</f>
        <v/>
      </c>
      <c r="C198" s="180">
        <f>'Upload Sheet Pull'!C200</f>
        <v>601</v>
      </c>
      <c r="D198" s="180" t="str">
        <f>'Upload Sheet Pull'!D200</f>
        <v>006</v>
      </c>
      <c r="E198" s="180"/>
      <c r="F198" s="180" t="str">
        <f>IF('Upload Sheet Pull'!E200="","",'Upload Sheet Pull'!E200)</f>
        <v/>
      </c>
      <c r="G198" s="180"/>
      <c r="H198" s="186">
        <f>'Upload Sheet Pull'!J200</f>
        <v>0</v>
      </c>
      <c r="I198" s="186">
        <f>'Upload Sheet Pull'!K200</f>
        <v>0</v>
      </c>
      <c r="J198" s="186">
        <f>'Upload Sheet Pull'!L200</f>
        <v>0</v>
      </c>
      <c r="K198" s="186">
        <f>'Upload Sheet Pull'!M200</f>
        <v>0</v>
      </c>
      <c r="L198" s="186">
        <f>'Upload Sheet Pull'!N200</f>
        <v>0</v>
      </c>
      <c r="M198" s="186">
        <f>'Upload Sheet Pull'!O200</f>
        <v>0</v>
      </c>
      <c r="N198" s="186">
        <f>'Upload Sheet Pull'!P200</f>
        <v>0</v>
      </c>
      <c r="O198" s="186">
        <f>'Upload Sheet Pull'!Q200</f>
        <v>0</v>
      </c>
      <c r="P198" s="186">
        <f>'Upload Sheet Pull'!R200</f>
        <v>0</v>
      </c>
      <c r="Q198" s="186">
        <f>'Upload Sheet Pull'!S200</f>
        <v>0</v>
      </c>
      <c r="R198" s="186">
        <f>'Upload Sheet Pull'!T200</f>
        <v>0</v>
      </c>
      <c r="S198" s="186">
        <f>'Upload Sheet Pull'!U200</f>
        <v>0</v>
      </c>
      <c r="T198" s="186">
        <f t="shared" si="1"/>
        <v>0</v>
      </c>
      <c r="U198" s="180"/>
      <c r="V198" s="180"/>
      <c r="W198" s="180"/>
      <c r="X198" s="180"/>
      <c r="Y198" s="180"/>
      <c r="Z198" s="180"/>
    </row>
    <row r="199" ht="12.75" customHeight="1">
      <c r="A199" s="180" t="str">
        <f>'Upload Sheet Pull'!A201</f>
        <v>Budget</v>
      </c>
      <c r="B199" s="180" t="str">
        <f>'Upload Sheet Pull'!B201</f>
        <v/>
      </c>
      <c r="C199" s="180">
        <f>'Upload Sheet Pull'!C201</f>
        <v>601</v>
      </c>
      <c r="D199" s="180" t="str">
        <f>'Upload Sheet Pull'!D201</f>
        <v>006</v>
      </c>
      <c r="E199" s="180"/>
      <c r="F199" s="180" t="str">
        <f>IF('Upload Sheet Pull'!E201="","",'Upload Sheet Pull'!E201)</f>
        <v/>
      </c>
      <c r="G199" s="180"/>
      <c r="H199" s="186">
        <f>'Upload Sheet Pull'!J201</f>
        <v>0</v>
      </c>
      <c r="I199" s="186">
        <f>'Upload Sheet Pull'!K201</f>
        <v>0</v>
      </c>
      <c r="J199" s="186">
        <f>'Upload Sheet Pull'!L201</f>
        <v>0</v>
      </c>
      <c r="K199" s="186">
        <f>'Upload Sheet Pull'!M201</f>
        <v>0</v>
      </c>
      <c r="L199" s="186">
        <f>'Upload Sheet Pull'!N201</f>
        <v>0</v>
      </c>
      <c r="M199" s="186">
        <f>'Upload Sheet Pull'!O201</f>
        <v>0</v>
      </c>
      <c r="N199" s="186">
        <f>'Upload Sheet Pull'!P201</f>
        <v>0</v>
      </c>
      <c r="O199" s="186">
        <f>'Upload Sheet Pull'!Q201</f>
        <v>0</v>
      </c>
      <c r="P199" s="186">
        <f>'Upload Sheet Pull'!R201</f>
        <v>0</v>
      </c>
      <c r="Q199" s="186">
        <f>'Upload Sheet Pull'!S201</f>
        <v>0</v>
      </c>
      <c r="R199" s="186">
        <f>'Upload Sheet Pull'!T201</f>
        <v>0</v>
      </c>
      <c r="S199" s="186">
        <f>'Upload Sheet Pull'!U201</f>
        <v>0</v>
      </c>
      <c r="T199" s="186">
        <f t="shared" si="1"/>
        <v>0</v>
      </c>
      <c r="U199" s="180"/>
      <c r="V199" s="180"/>
      <c r="W199" s="180"/>
      <c r="X199" s="180"/>
      <c r="Y199" s="180"/>
      <c r="Z199" s="180"/>
    </row>
    <row r="200" ht="12.75" customHeight="1">
      <c r="A200" s="180" t="str">
        <f>'Upload Sheet Pull'!A202</f>
        <v>Budget</v>
      </c>
      <c r="B200" s="180" t="str">
        <f>'Upload Sheet Pull'!B202</f>
        <v/>
      </c>
      <c r="C200" s="180">
        <f>'Upload Sheet Pull'!C202</f>
        <v>601</v>
      </c>
      <c r="D200" s="180" t="str">
        <f>'Upload Sheet Pull'!D202</f>
        <v>006</v>
      </c>
      <c r="E200" s="180"/>
      <c r="F200" s="180" t="str">
        <f>IF('Upload Sheet Pull'!E202="","",'Upload Sheet Pull'!E202)</f>
        <v/>
      </c>
      <c r="G200" s="180"/>
      <c r="H200" s="186">
        <f>'Upload Sheet Pull'!J202</f>
        <v>0</v>
      </c>
      <c r="I200" s="186">
        <f>'Upload Sheet Pull'!K202</f>
        <v>0</v>
      </c>
      <c r="J200" s="186">
        <f>'Upload Sheet Pull'!L202</f>
        <v>0</v>
      </c>
      <c r="K200" s="186">
        <f>'Upload Sheet Pull'!M202</f>
        <v>0</v>
      </c>
      <c r="L200" s="186">
        <f>'Upload Sheet Pull'!N202</f>
        <v>0</v>
      </c>
      <c r="M200" s="186">
        <f>'Upload Sheet Pull'!O202</f>
        <v>0</v>
      </c>
      <c r="N200" s="186">
        <f>'Upload Sheet Pull'!P202</f>
        <v>0</v>
      </c>
      <c r="O200" s="186">
        <f>'Upload Sheet Pull'!Q202</f>
        <v>0</v>
      </c>
      <c r="P200" s="186">
        <f>'Upload Sheet Pull'!R202</f>
        <v>0</v>
      </c>
      <c r="Q200" s="186">
        <f>'Upload Sheet Pull'!S202</f>
        <v>0</v>
      </c>
      <c r="R200" s="186">
        <f>'Upload Sheet Pull'!T202</f>
        <v>0</v>
      </c>
      <c r="S200" s="186">
        <f>'Upload Sheet Pull'!U202</f>
        <v>0</v>
      </c>
      <c r="T200" s="186">
        <f t="shared" si="1"/>
        <v>0</v>
      </c>
      <c r="U200" s="180"/>
      <c r="V200" s="180"/>
      <c r="W200" s="180"/>
      <c r="X200" s="180"/>
      <c r="Y200" s="180"/>
      <c r="Z200" s="180"/>
    </row>
    <row r="201" ht="12.75" customHeight="1">
      <c r="A201" s="180" t="str">
        <f>'Upload Sheet Pull'!A203</f>
        <v>Budget</v>
      </c>
      <c r="B201" s="180" t="str">
        <f>'Upload Sheet Pull'!B203</f>
        <v/>
      </c>
      <c r="C201" s="180">
        <f>'Upload Sheet Pull'!C203</f>
        <v>601</v>
      </c>
      <c r="D201" s="180" t="str">
        <f>'Upload Sheet Pull'!D203</f>
        <v>006</v>
      </c>
      <c r="E201" s="180"/>
      <c r="F201" s="180" t="str">
        <f>IF('Upload Sheet Pull'!E203="","",'Upload Sheet Pull'!E203)</f>
        <v/>
      </c>
      <c r="G201" s="180"/>
      <c r="H201" s="186">
        <f>'Upload Sheet Pull'!J203</f>
        <v>0</v>
      </c>
      <c r="I201" s="186">
        <f>'Upload Sheet Pull'!K203</f>
        <v>0</v>
      </c>
      <c r="J201" s="186">
        <f>'Upload Sheet Pull'!L203</f>
        <v>0</v>
      </c>
      <c r="K201" s="186">
        <f>'Upload Sheet Pull'!M203</f>
        <v>0</v>
      </c>
      <c r="L201" s="186">
        <f>'Upload Sheet Pull'!N203</f>
        <v>0</v>
      </c>
      <c r="M201" s="186">
        <f>'Upload Sheet Pull'!O203</f>
        <v>0</v>
      </c>
      <c r="N201" s="186">
        <f>'Upload Sheet Pull'!P203</f>
        <v>0</v>
      </c>
      <c r="O201" s="186">
        <f>'Upload Sheet Pull'!Q203</f>
        <v>0</v>
      </c>
      <c r="P201" s="186">
        <f>'Upload Sheet Pull'!R203</f>
        <v>0</v>
      </c>
      <c r="Q201" s="186">
        <f>'Upload Sheet Pull'!S203</f>
        <v>0</v>
      </c>
      <c r="R201" s="186">
        <f>'Upload Sheet Pull'!T203</f>
        <v>0</v>
      </c>
      <c r="S201" s="186">
        <f>'Upload Sheet Pull'!U203</f>
        <v>0</v>
      </c>
      <c r="T201" s="186">
        <f t="shared" si="1"/>
        <v>0</v>
      </c>
      <c r="U201" s="180"/>
      <c r="V201" s="180"/>
      <c r="W201" s="180"/>
      <c r="X201" s="180"/>
      <c r="Y201" s="180"/>
      <c r="Z201" s="180"/>
    </row>
    <row r="202" ht="12.75" customHeight="1">
      <c r="A202" s="180" t="str">
        <f>'Upload Sheet Pull'!A204</f>
        <v>Budget</v>
      </c>
      <c r="B202" s="180" t="str">
        <f>'Upload Sheet Pull'!B204</f>
        <v/>
      </c>
      <c r="C202" s="180">
        <f>'Upload Sheet Pull'!C204</f>
        <v>601</v>
      </c>
      <c r="D202" s="180" t="str">
        <f>'Upload Sheet Pull'!D204</f>
        <v>006</v>
      </c>
      <c r="E202" s="180"/>
      <c r="F202" s="180" t="str">
        <f>IF('Upload Sheet Pull'!E204="","",'Upload Sheet Pull'!E204)</f>
        <v/>
      </c>
      <c r="G202" s="180"/>
      <c r="H202" s="186">
        <f>'Upload Sheet Pull'!J204</f>
        <v>0</v>
      </c>
      <c r="I202" s="186">
        <f>'Upload Sheet Pull'!K204</f>
        <v>0</v>
      </c>
      <c r="J202" s="186">
        <f>'Upload Sheet Pull'!L204</f>
        <v>0</v>
      </c>
      <c r="K202" s="186">
        <f>'Upload Sheet Pull'!M204</f>
        <v>0</v>
      </c>
      <c r="L202" s="186">
        <f>'Upload Sheet Pull'!N204</f>
        <v>0</v>
      </c>
      <c r="M202" s="186">
        <f>'Upload Sheet Pull'!O204</f>
        <v>0</v>
      </c>
      <c r="N202" s="186">
        <f>'Upload Sheet Pull'!P204</f>
        <v>0</v>
      </c>
      <c r="O202" s="186">
        <f>'Upload Sheet Pull'!Q204</f>
        <v>0</v>
      </c>
      <c r="P202" s="186">
        <f>'Upload Sheet Pull'!R204</f>
        <v>0</v>
      </c>
      <c r="Q202" s="186">
        <f>'Upload Sheet Pull'!S204</f>
        <v>0</v>
      </c>
      <c r="R202" s="186">
        <f>'Upload Sheet Pull'!T204</f>
        <v>0</v>
      </c>
      <c r="S202" s="186">
        <f>'Upload Sheet Pull'!U204</f>
        <v>0</v>
      </c>
      <c r="T202" s="186">
        <f t="shared" si="1"/>
        <v>0</v>
      </c>
      <c r="U202" s="180"/>
      <c r="V202" s="180"/>
      <c r="W202" s="180"/>
      <c r="X202" s="180"/>
      <c r="Y202" s="180"/>
      <c r="Z202" s="180"/>
    </row>
    <row r="203" ht="12.75" customHeight="1">
      <c r="A203" s="180" t="str">
        <f>'Upload Sheet Pull'!A205</f>
        <v>Budget</v>
      </c>
      <c r="B203" s="180" t="str">
        <f>'Upload Sheet Pull'!B205</f>
        <v/>
      </c>
      <c r="C203" s="180">
        <f>'Upload Sheet Pull'!C205</f>
        <v>601</v>
      </c>
      <c r="D203" s="180" t="str">
        <f>'Upload Sheet Pull'!D205</f>
        <v>006</v>
      </c>
      <c r="E203" s="180"/>
      <c r="F203" s="180" t="str">
        <f>IF('Upload Sheet Pull'!E205="","",'Upload Sheet Pull'!E205)</f>
        <v/>
      </c>
      <c r="G203" s="180"/>
      <c r="H203" s="186">
        <f>'Upload Sheet Pull'!J205</f>
        <v>0</v>
      </c>
      <c r="I203" s="186">
        <f>'Upload Sheet Pull'!K205</f>
        <v>0</v>
      </c>
      <c r="J203" s="186">
        <f>'Upload Sheet Pull'!L205</f>
        <v>0</v>
      </c>
      <c r="K203" s="186">
        <f>'Upload Sheet Pull'!M205</f>
        <v>0</v>
      </c>
      <c r="L203" s="186">
        <f>'Upload Sheet Pull'!N205</f>
        <v>0</v>
      </c>
      <c r="M203" s="186">
        <f>'Upload Sheet Pull'!O205</f>
        <v>0</v>
      </c>
      <c r="N203" s="186">
        <f>'Upload Sheet Pull'!P205</f>
        <v>0</v>
      </c>
      <c r="O203" s="186">
        <f>'Upload Sheet Pull'!Q205</f>
        <v>0</v>
      </c>
      <c r="P203" s="186">
        <f>'Upload Sheet Pull'!R205</f>
        <v>0</v>
      </c>
      <c r="Q203" s="186">
        <f>'Upload Sheet Pull'!S205</f>
        <v>0</v>
      </c>
      <c r="R203" s="186">
        <f>'Upload Sheet Pull'!T205</f>
        <v>0</v>
      </c>
      <c r="S203" s="186">
        <f>'Upload Sheet Pull'!U205</f>
        <v>0</v>
      </c>
      <c r="T203" s="186">
        <f t="shared" si="1"/>
        <v>0</v>
      </c>
      <c r="U203" s="180"/>
      <c r="V203" s="180"/>
      <c r="W203" s="180"/>
      <c r="X203" s="180"/>
      <c r="Y203" s="180"/>
      <c r="Z203" s="180"/>
    </row>
    <row r="204" ht="12.75" customHeight="1">
      <c r="A204" s="180" t="str">
        <f>'Upload Sheet Pull'!A206</f>
        <v>Budget</v>
      </c>
      <c r="B204" s="180" t="str">
        <f>'Upload Sheet Pull'!B206</f>
        <v/>
      </c>
      <c r="C204" s="180">
        <f>'Upload Sheet Pull'!C206</f>
        <v>601</v>
      </c>
      <c r="D204" s="180" t="str">
        <f>'Upload Sheet Pull'!D206</f>
        <v>006</v>
      </c>
      <c r="E204" s="180"/>
      <c r="F204" s="180" t="str">
        <f>IF('Upload Sheet Pull'!E206="","",'Upload Sheet Pull'!E206)</f>
        <v/>
      </c>
      <c r="G204" s="180"/>
      <c r="H204" s="186">
        <f>'Upload Sheet Pull'!J206</f>
        <v>0</v>
      </c>
      <c r="I204" s="186">
        <f>'Upload Sheet Pull'!K206</f>
        <v>0</v>
      </c>
      <c r="J204" s="186">
        <f>'Upload Sheet Pull'!L206</f>
        <v>0</v>
      </c>
      <c r="K204" s="186">
        <f>'Upload Sheet Pull'!M206</f>
        <v>0</v>
      </c>
      <c r="L204" s="186">
        <f>'Upload Sheet Pull'!N206</f>
        <v>0</v>
      </c>
      <c r="M204" s="186">
        <f>'Upload Sheet Pull'!O206</f>
        <v>0</v>
      </c>
      <c r="N204" s="186">
        <f>'Upload Sheet Pull'!P206</f>
        <v>0</v>
      </c>
      <c r="O204" s="186">
        <f>'Upload Sheet Pull'!Q206</f>
        <v>0</v>
      </c>
      <c r="P204" s="186">
        <f>'Upload Sheet Pull'!R206</f>
        <v>0</v>
      </c>
      <c r="Q204" s="186">
        <f>'Upload Sheet Pull'!S206</f>
        <v>0</v>
      </c>
      <c r="R204" s="186">
        <f>'Upload Sheet Pull'!T206</f>
        <v>0</v>
      </c>
      <c r="S204" s="186">
        <f>'Upload Sheet Pull'!U206</f>
        <v>0</v>
      </c>
      <c r="T204" s="186">
        <f t="shared" si="1"/>
        <v>0</v>
      </c>
      <c r="U204" s="180"/>
      <c r="V204" s="180"/>
      <c r="W204" s="180"/>
      <c r="X204" s="180"/>
      <c r="Y204" s="180"/>
      <c r="Z204" s="180"/>
    </row>
    <row r="205" ht="12.75" customHeight="1">
      <c r="A205" s="180" t="str">
        <f>'Upload Sheet Pull'!A207</f>
        <v>Budget</v>
      </c>
      <c r="B205" s="180" t="str">
        <f>'Upload Sheet Pull'!B207</f>
        <v>6025-000000</v>
      </c>
      <c r="C205" s="180">
        <f>'Upload Sheet Pull'!C207</f>
        <v>700</v>
      </c>
      <c r="D205" s="180" t="str">
        <f>'Upload Sheet Pull'!D207</f>
        <v>006</v>
      </c>
      <c r="E205" s="180"/>
      <c r="F205" s="180" t="str">
        <f>IF('Upload Sheet Pull'!E207="","",'Upload Sheet Pull'!E207)</f>
        <v>R100</v>
      </c>
      <c r="G205" s="180"/>
      <c r="H205" s="186">
        <f>'Upload Sheet Pull'!J207</f>
        <v>0</v>
      </c>
      <c r="I205" s="186">
        <f>'Upload Sheet Pull'!K207</f>
        <v>0</v>
      </c>
      <c r="J205" s="186">
        <f>'Upload Sheet Pull'!L207</f>
        <v>0</v>
      </c>
      <c r="K205" s="186">
        <f>'Upload Sheet Pull'!M207</f>
        <v>0</v>
      </c>
      <c r="L205" s="186">
        <f>'Upload Sheet Pull'!N207</f>
        <v>0</v>
      </c>
      <c r="M205" s="186">
        <f>'Upload Sheet Pull'!O207</f>
        <v>0</v>
      </c>
      <c r="N205" s="186">
        <f>'Upload Sheet Pull'!P207</f>
        <v>0</v>
      </c>
      <c r="O205" s="186">
        <f>'Upload Sheet Pull'!Q207</f>
        <v>0</v>
      </c>
      <c r="P205" s="186">
        <f>'Upload Sheet Pull'!R207</f>
        <v>0</v>
      </c>
      <c r="Q205" s="186">
        <f>'Upload Sheet Pull'!S207</f>
        <v>0</v>
      </c>
      <c r="R205" s="186">
        <f>'Upload Sheet Pull'!T207</f>
        <v>0</v>
      </c>
      <c r="S205" s="186">
        <f>'Upload Sheet Pull'!U207</f>
        <v>0</v>
      </c>
      <c r="T205" s="186">
        <f t="shared" si="1"/>
        <v>0</v>
      </c>
      <c r="U205" s="180"/>
      <c r="V205" s="180"/>
      <c r="W205" s="180"/>
      <c r="X205" s="180"/>
      <c r="Y205" s="180"/>
      <c r="Z205" s="180"/>
    </row>
    <row r="206" ht="12.75" customHeight="1">
      <c r="A206" s="180" t="str">
        <f>'Upload Sheet Pull'!A208</f>
        <v>Budget</v>
      </c>
      <c r="B206" s="180" t="str">
        <f>'Upload Sheet Pull'!B208</f>
        <v>6025-000000</v>
      </c>
      <c r="C206" s="180">
        <f>'Upload Sheet Pull'!C208</f>
        <v>700</v>
      </c>
      <c r="D206" s="180" t="str">
        <f>'Upload Sheet Pull'!D208</f>
        <v>006</v>
      </c>
      <c r="E206" s="180"/>
      <c r="F206" s="180" t="str">
        <f>IF('Upload Sheet Pull'!E208="","",'Upload Sheet Pull'!E208)</f>
        <v>R200</v>
      </c>
      <c r="G206" s="180"/>
      <c r="H206" s="186">
        <f>'Upload Sheet Pull'!J208</f>
        <v>0</v>
      </c>
      <c r="I206" s="186">
        <f>'Upload Sheet Pull'!K208</f>
        <v>0</v>
      </c>
      <c r="J206" s="186">
        <f>'Upload Sheet Pull'!L208</f>
        <v>0</v>
      </c>
      <c r="K206" s="186">
        <f>'Upload Sheet Pull'!M208</f>
        <v>0</v>
      </c>
      <c r="L206" s="186">
        <f>'Upload Sheet Pull'!N208</f>
        <v>0</v>
      </c>
      <c r="M206" s="186">
        <f>'Upload Sheet Pull'!O208</f>
        <v>0</v>
      </c>
      <c r="N206" s="186">
        <f>'Upload Sheet Pull'!P208</f>
        <v>0</v>
      </c>
      <c r="O206" s="186">
        <f>'Upload Sheet Pull'!Q208</f>
        <v>0</v>
      </c>
      <c r="P206" s="186">
        <f>'Upload Sheet Pull'!R208</f>
        <v>0</v>
      </c>
      <c r="Q206" s="186">
        <f>'Upload Sheet Pull'!S208</f>
        <v>0</v>
      </c>
      <c r="R206" s="186">
        <f>'Upload Sheet Pull'!T208</f>
        <v>0</v>
      </c>
      <c r="S206" s="186">
        <f>'Upload Sheet Pull'!U208</f>
        <v>0</v>
      </c>
      <c r="T206" s="186">
        <f t="shared" si="1"/>
        <v>0</v>
      </c>
      <c r="U206" s="180"/>
      <c r="V206" s="180"/>
      <c r="W206" s="180"/>
      <c r="X206" s="180"/>
      <c r="Y206" s="180"/>
      <c r="Z206" s="180"/>
    </row>
    <row r="207" ht="12.75" customHeight="1">
      <c r="A207" s="180" t="str">
        <f>'Upload Sheet Pull'!A209</f>
        <v>Budget</v>
      </c>
      <c r="B207" s="180" t="str">
        <f>'Upload Sheet Pull'!B209</f>
        <v>6025-000000</v>
      </c>
      <c r="C207" s="180">
        <f>'Upload Sheet Pull'!C209</f>
        <v>700</v>
      </c>
      <c r="D207" s="180" t="str">
        <f>'Upload Sheet Pull'!D209</f>
        <v>006</v>
      </c>
      <c r="E207" s="180"/>
      <c r="F207" s="180" t="str">
        <f>IF('Upload Sheet Pull'!E209="","",'Upload Sheet Pull'!E209)</f>
        <v>R300</v>
      </c>
      <c r="G207" s="180"/>
      <c r="H207" s="186">
        <f>'Upload Sheet Pull'!J209</f>
        <v>0</v>
      </c>
      <c r="I207" s="186">
        <f>'Upload Sheet Pull'!K209</f>
        <v>0</v>
      </c>
      <c r="J207" s="186">
        <f>'Upload Sheet Pull'!L209</f>
        <v>0</v>
      </c>
      <c r="K207" s="186">
        <f>'Upload Sheet Pull'!M209</f>
        <v>0</v>
      </c>
      <c r="L207" s="186">
        <f>'Upload Sheet Pull'!N209</f>
        <v>0</v>
      </c>
      <c r="M207" s="186">
        <f>'Upload Sheet Pull'!O209</f>
        <v>0</v>
      </c>
      <c r="N207" s="186">
        <f>'Upload Sheet Pull'!P209</f>
        <v>0</v>
      </c>
      <c r="O207" s="186">
        <f>'Upload Sheet Pull'!Q209</f>
        <v>0</v>
      </c>
      <c r="P207" s="186">
        <f>'Upload Sheet Pull'!R209</f>
        <v>0</v>
      </c>
      <c r="Q207" s="186">
        <f>'Upload Sheet Pull'!S209</f>
        <v>0</v>
      </c>
      <c r="R207" s="186">
        <f>'Upload Sheet Pull'!T209</f>
        <v>0</v>
      </c>
      <c r="S207" s="186">
        <f>'Upload Sheet Pull'!U209</f>
        <v>0</v>
      </c>
      <c r="T207" s="186">
        <f t="shared" si="1"/>
        <v>0</v>
      </c>
      <c r="U207" s="180"/>
      <c r="V207" s="180"/>
      <c r="W207" s="180"/>
      <c r="X207" s="180"/>
      <c r="Y207" s="180"/>
      <c r="Z207" s="180"/>
    </row>
    <row r="208" ht="12.75" customHeight="1">
      <c r="A208" s="180" t="str">
        <f>'Upload Sheet Pull'!A210</f>
        <v>Budget</v>
      </c>
      <c r="B208" s="180" t="str">
        <f>'Upload Sheet Pull'!B210</f>
        <v>6025-000000</v>
      </c>
      <c r="C208" s="180">
        <f>'Upload Sheet Pull'!C210</f>
        <v>700</v>
      </c>
      <c r="D208" s="180" t="str">
        <f>'Upload Sheet Pull'!D210</f>
        <v>006</v>
      </c>
      <c r="E208" s="180"/>
      <c r="F208" s="180" t="str">
        <f>IF('Upload Sheet Pull'!E210="","",'Upload Sheet Pull'!E210)</f>
        <v>R400</v>
      </c>
      <c r="G208" s="180"/>
      <c r="H208" s="186">
        <f>'Upload Sheet Pull'!J210</f>
        <v>0</v>
      </c>
      <c r="I208" s="186">
        <f>'Upload Sheet Pull'!K210</f>
        <v>0</v>
      </c>
      <c r="J208" s="186">
        <f>'Upload Sheet Pull'!L210</f>
        <v>0</v>
      </c>
      <c r="K208" s="186">
        <f>'Upload Sheet Pull'!M210</f>
        <v>0</v>
      </c>
      <c r="L208" s="186">
        <f>'Upload Sheet Pull'!N210</f>
        <v>0</v>
      </c>
      <c r="M208" s="186">
        <f>'Upload Sheet Pull'!O210</f>
        <v>0</v>
      </c>
      <c r="N208" s="186">
        <f>'Upload Sheet Pull'!P210</f>
        <v>0</v>
      </c>
      <c r="O208" s="186">
        <f>'Upload Sheet Pull'!Q210</f>
        <v>0</v>
      </c>
      <c r="P208" s="186">
        <f>'Upload Sheet Pull'!R210</f>
        <v>0</v>
      </c>
      <c r="Q208" s="186">
        <f>'Upload Sheet Pull'!S210</f>
        <v>0</v>
      </c>
      <c r="R208" s="186">
        <f>'Upload Sheet Pull'!T210</f>
        <v>0</v>
      </c>
      <c r="S208" s="186">
        <f>'Upload Sheet Pull'!U210</f>
        <v>0</v>
      </c>
      <c r="T208" s="186">
        <f t="shared" si="1"/>
        <v>0</v>
      </c>
      <c r="U208" s="180"/>
      <c r="V208" s="180"/>
      <c r="W208" s="180"/>
      <c r="X208" s="180"/>
      <c r="Y208" s="180"/>
      <c r="Z208" s="180"/>
    </row>
    <row r="209" ht="12.75" customHeight="1">
      <c r="A209" s="180" t="str">
        <f>'Upload Sheet Pull'!A211</f>
        <v>Budget</v>
      </c>
      <c r="B209" s="180" t="str">
        <f>'Upload Sheet Pull'!B211</f>
        <v>6025-000000</v>
      </c>
      <c r="C209" s="180">
        <f>'Upload Sheet Pull'!C211</f>
        <v>700</v>
      </c>
      <c r="D209" s="180" t="str">
        <f>'Upload Sheet Pull'!D211</f>
        <v>006</v>
      </c>
      <c r="E209" s="180"/>
      <c r="F209" s="180" t="str">
        <f>IF('Upload Sheet Pull'!E211="","",'Upload Sheet Pull'!E211)</f>
        <v>R500</v>
      </c>
      <c r="G209" s="180"/>
      <c r="H209" s="186">
        <f>'Upload Sheet Pull'!J211</f>
        <v>0</v>
      </c>
      <c r="I209" s="186">
        <f>'Upload Sheet Pull'!K211</f>
        <v>0</v>
      </c>
      <c r="J209" s="186">
        <f>'Upload Sheet Pull'!L211</f>
        <v>0</v>
      </c>
      <c r="K209" s="186">
        <f>'Upload Sheet Pull'!M211</f>
        <v>0</v>
      </c>
      <c r="L209" s="186">
        <f>'Upload Sheet Pull'!N211</f>
        <v>0</v>
      </c>
      <c r="M209" s="186">
        <f>'Upload Sheet Pull'!O211</f>
        <v>0</v>
      </c>
      <c r="N209" s="186">
        <f>'Upload Sheet Pull'!P211</f>
        <v>0</v>
      </c>
      <c r="O209" s="186">
        <f>'Upload Sheet Pull'!Q211</f>
        <v>0</v>
      </c>
      <c r="P209" s="186">
        <f>'Upload Sheet Pull'!R211</f>
        <v>0</v>
      </c>
      <c r="Q209" s="186">
        <f>'Upload Sheet Pull'!S211</f>
        <v>0</v>
      </c>
      <c r="R209" s="186">
        <f>'Upload Sheet Pull'!T211</f>
        <v>0</v>
      </c>
      <c r="S209" s="186">
        <f>'Upload Sheet Pull'!U211</f>
        <v>0</v>
      </c>
      <c r="T209" s="186">
        <f t="shared" si="1"/>
        <v>0</v>
      </c>
      <c r="U209" s="180"/>
      <c r="V209" s="180"/>
      <c r="W209" s="180"/>
      <c r="X209" s="180"/>
      <c r="Y209" s="180"/>
      <c r="Z209" s="180"/>
    </row>
    <row r="210" ht="12.75" customHeight="1">
      <c r="A210" s="180" t="str">
        <f>'Upload Sheet Pull'!A212</f>
        <v>Budget</v>
      </c>
      <c r="B210" s="180" t="str">
        <f>'Upload Sheet Pull'!B212</f>
        <v>6025-000000</v>
      </c>
      <c r="C210" s="180">
        <f>'Upload Sheet Pull'!C212</f>
        <v>700</v>
      </c>
      <c r="D210" s="180" t="str">
        <f>'Upload Sheet Pull'!D212</f>
        <v>006</v>
      </c>
      <c r="E210" s="180"/>
      <c r="F210" s="180" t="str">
        <f>IF('Upload Sheet Pull'!E212="","",'Upload Sheet Pull'!E212)</f>
        <v>R600</v>
      </c>
      <c r="G210" s="180"/>
      <c r="H210" s="186">
        <f>'Upload Sheet Pull'!J212</f>
        <v>0</v>
      </c>
      <c r="I210" s="186">
        <f>'Upload Sheet Pull'!K212</f>
        <v>0</v>
      </c>
      <c r="J210" s="186">
        <f>'Upload Sheet Pull'!L212</f>
        <v>0</v>
      </c>
      <c r="K210" s="186">
        <f>'Upload Sheet Pull'!M212</f>
        <v>0</v>
      </c>
      <c r="L210" s="186">
        <f>'Upload Sheet Pull'!N212</f>
        <v>0</v>
      </c>
      <c r="M210" s="186">
        <f>'Upload Sheet Pull'!O212</f>
        <v>0</v>
      </c>
      <c r="N210" s="186">
        <f>'Upload Sheet Pull'!P212</f>
        <v>0</v>
      </c>
      <c r="O210" s="186">
        <f>'Upload Sheet Pull'!Q212</f>
        <v>0</v>
      </c>
      <c r="P210" s="186">
        <f>'Upload Sheet Pull'!R212</f>
        <v>0</v>
      </c>
      <c r="Q210" s="186">
        <f>'Upload Sheet Pull'!S212</f>
        <v>0</v>
      </c>
      <c r="R210" s="186">
        <f>'Upload Sheet Pull'!T212</f>
        <v>0</v>
      </c>
      <c r="S210" s="186">
        <f>'Upload Sheet Pull'!U212</f>
        <v>0</v>
      </c>
      <c r="T210" s="186">
        <f t="shared" si="1"/>
        <v>0</v>
      </c>
      <c r="U210" s="180"/>
      <c r="V210" s="180"/>
      <c r="W210" s="180"/>
      <c r="X210" s="180"/>
      <c r="Y210" s="180"/>
      <c r="Z210" s="180"/>
    </row>
    <row r="211" ht="12.75" customHeight="1">
      <c r="A211" s="180" t="str">
        <f>'Upload Sheet Pull'!A213</f>
        <v>Budget</v>
      </c>
      <c r="B211" s="180" t="str">
        <f>'Upload Sheet Pull'!B213</f>
        <v>6025-000000</v>
      </c>
      <c r="C211" s="180">
        <f>'Upload Sheet Pull'!C213</f>
        <v>700</v>
      </c>
      <c r="D211" s="180" t="str">
        <f>'Upload Sheet Pull'!D213</f>
        <v>006</v>
      </c>
      <c r="E211" s="180"/>
      <c r="F211" s="180" t="str">
        <f>IF('Upload Sheet Pull'!E213="","",'Upload Sheet Pull'!E213)</f>
        <v>R700</v>
      </c>
      <c r="G211" s="180"/>
      <c r="H211" s="186">
        <f>'Upload Sheet Pull'!J213</f>
        <v>0</v>
      </c>
      <c r="I211" s="186">
        <f>'Upload Sheet Pull'!K213</f>
        <v>0</v>
      </c>
      <c r="J211" s="186">
        <f>'Upload Sheet Pull'!L213</f>
        <v>0</v>
      </c>
      <c r="K211" s="186">
        <f>'Upload Sheet Pull'!M213</f>
        <v>0</v>
      </c>
      <c r="L211" s="186">
        <f>'Upload Sheet Pull'!N213</f>
        <v>0</v>
      </c>
      <c r="M211" s="186">
        <f>'Upload Sheet Pull'!O213</f>
        <v>0</v>
      </c>
      <c r="N211" s="186">
        <f>'Upload Sheet Pull'!P213</f>
        <v>0</v>
      </c>
      <c r="O211" s="186">
        <f>'Upload Sheet Pull'!Q213</f>
        <v>0</v>
      </c>
      <c r="P211" s="186">
        <f>'Upload Sheet Pull'!R213</f>
        <v>0</v>
      </c>
      <c r="Q211" s="186">
        <f>'Upload Sheet Pull'!S213</f>
        <v>0</v>
      </c>
      <c r="R211" s="186">
        <f>'Upload Sheet Pull'!T213</f>
        <v>0</v>
      </c>
      <c r="S211" s="186">
        <f>'Upload Sheet Pull'!U213</f>
        <v>0</v>
      </c>
      <c r="T211" s="186">
        <f t="shared" si="1"/>
        <v>0</v>
      </c>
      <c r="U211" s="180"/>
      <c r="V211" s="180"/>
      <c r="W211" s="180"/>
      <c r="X211" s="180"/>
      <c r="Y211" s="180"/>
      <c r="Z211" s="180"/>
    </row>
    <row r="212" ht="12.75" customHeight="1">
      <c r="A212" s="180" t="str">
        <f>'Upload Sheet Pull'!A214</f>
        <v>Budget</v>
      </c>
      <c r="B212" s="180" t="str">
        <f>'Upload Sheet Pull'!B214</f>
        <v>6025-000000</v>
      </c>
      <c r="C212" s="180">
        <f>'Upload Sheet Pull'!C214</f>
        <v>700</v>
      </c>
      <c r="D212" s="180" t="str">
        <f>'Upload Sheet Pull'!D214</f>
        <v>006</v>
      </c>
      <c r="E212" s="180"/>
      <c r="F212" s="180" t="str">
        <f>IF('Upload Sheet Pull'!E214="","",'Upload Sheet Pull'!E214)</f>
        <v>R800</v>
      </c>
      <c r="G212" s="180"/>
      <c r="H212" s="186">
        <f>'Upload Sheet Pull'!J214</f>
        <v>0</v>
      </c>
      <c r="I212" s="186">
        <f>'Upload Sheet Pull'!K214</f>
        <v>0</v>
      </c>
      <c r="J212" s="186">
        <f>'Upload Sheet Pull'!L214</f>
        <v>0</v>
      </c>
      <c r="K212" s="186">
        <f>'Upload Sheet Pull'!M214</f>
        <v>0</v>
      </c>
      <c r="L212" s="186">
        <f>'Upload Sheet Pull'!N214</f>
        <v>0</v>
      </c>
      <c r="M212" s="186">
        <f>'Upload Sheet Pull'!O214</f>
        <v>0</v>
      </c>
      <c r="N212" s="186">
        <f>'Upload Sheet Pull'!P214</f>
        <v>0</v>
      </c>
      <c r="O212" s="186">
        <f>'Upload Sheet Pull'!Q214</f>
        <v>0</v>
      </c>
      <c r="P212" s="186">
        <f>'Upload Sheet Pull'!R214</f>
        <v>0</v>
      </c>
      <c r="Q212" s="186">
        <f>'Upload Sheet Pull'!S214</f>
        <v>0</v>
      </c>
      <c r="R212" s="186">
        <f>'Upload Sheet Pull'!T214</f>
        <v>0</v>
      </c>
      <c r="S212" s="186">
        <f>'Upload Sheet Pull'!U214</f>
        <v>0</v>
      </c>
      <c r="T212" s="186">
        <f t="shared" si="1"/>
        <v>0</v>
      </c>
      <c r="U212" s="180"/>
      <c r="V212" s="180"/>
      <c r="W212" s="180"/>
      <c r="X212" s="180"/>
      <c r="Y212" s="180"/>
      <c r="Z212" s="180"/>
    </row>
    <row r="213" ht="12.75" customHeight="1">
      <c r="A213" s="180" t="str">
        <f>'Upload Sheet Pull'!A215</f>
        <v>Budget</v>
      </c>
      <c r="B213" s="180" t="str">
        <f>'Upload Sheet Pull'!B215</f>
        <v>6050-000000</v>
      </c>
      <c r="C213" s="180">
        <f>'Upload Sheet Pull'!C215</f>
        <v>700</v>
      </c>
      <c r="D213" s="180" t="str">
        <f>'Upload Sheet Pull'!D215</f>
        <v>006</v>
      </c>
      <c r="E213" s="180"/>
      <c r="F213" s="180" t="str">
        <f>IF('Upload Sheet Pull'!E215="","",'Upload Sheet Pull'!E215)</f>
        <v/>
      </c>
      <c r="G213" s="180"/>
      <c r="H213" s="186">
        <f>'Upload Sheet Pull'!J215</f>
        <v>0</v>
      </c>
      <c r="I213" s="186">
        <f>'Upload Sheet Pull'!K215</f>
        <v>0</v>
      </c>
      <c r="J213" s="186">
        <f>'Upload Sheet Pull'!L215</f>
        <v>0</v>
      </c>
      <c r="K213" s="186">
        <f>'Upload Sheet Pull'!M215</f>
        <v>0</v>
      </c>
      <c r="L213" s="186">
        <f>'Upload Sheet Pull'!N215</f>
        <v>0</v>
      </c>
      <c r="M213" s="186">
        <f>'Upload Sheet Pull'!O215</f>
        <v>0</v>
      </c>
      <c r="N213" s="186">
        <f>'Upload Sheet Pull'!P215</f>
        <v>0</v>
      </c>
      <c r="O213" s="186">
        <f>'Upload Sheet Pull'!Q215</f>
        <v>0</v>
      </c>
      <c r="P213" s="186">
        <f>'Upload Sheet Pull'!R215</f>
        <v>0</v>
      </c>
      <c r="Q213" s="186">
        <f>'Upload Sheet Pull'!S215</f>
        <v>0</v>
      </c>
      <c r="R213" s="186">
        <f>'Upload Sheet Pull'!T215</f>
        <v>0</v>
      </c>
      <c r="S213" s="186">
        <f>'Upload Sheet Pull'!U215</f>
        <v>0</v>
      </c>
      <c r="T213" s="186">
        <f t="shared" si="1"/>
        <v>0</v>
      </c>
      <c r="U213" s="180"/>
      <c r="V213" s="180"/>
      <c r="W213" s="180"/>
      <c r="X213" s="180"/>
      <c r="Y213" s="180"/>
      <c r="Z213" s="180"/>
    </row>
    <row r="214" ht="12.75" customHeight="1">
      <c r="A214" s="180" t="str">
        <f>'Upload Sheet Pull'!A216</f>
        <v>Budget</v>
      </c>
      <c r="B214" s="180" t="str">
        <f>'Upload Sheet Pull'!B216</f>
        <v>6055-000000</v>
      </c>
      <c r="C214" s="180">
        <f>'Upload Sheet Pull'!C216</f>
        <v>700</v>
      </c>
      <c r="D214" s="180" t="str">
        <f>'Upload Sheet Pull'!D216</f>
        <v>006</v>
      </c>
      <c r="E214" s="180"/>
      <c r="F214" s="180" t="str">
        <f>IF('Upload Sheet Pull'!E216="","",'Upload Sheet Pull'!E216)</f>
        <v/>
      </c>
      <c r="G214" s="180"/>
      <c r="H214" s="186">
        <f>'Upload Sheet Pull'!J216</f>
        <v>0</v>
      </c>
      <c r="I214" s="186">
        <f>'Upload Sheet Pull'!K216</f>
        <v>0</v>
      </c>
      <c r="J214" s="186">
        <f>'Upload Sheet Pull'!L216</f>
        <v>0</v>
      </c>
      <c r="K214" s="186">
        <f>'Upload Sheet Pull'!M216</f>
        <v>0</v>
      </c>
      <c r="L214" s="186">
        <f>'Upload Sheet Pull'!N216</f>
        <v>0</v>
      </c>
      <c r="M214" s="186">
        <f>'Upload Sheet Pull'!O216</f>
        <v>0</v>
      </c>
      <c r="N214" s="186">
        <f>'Upload Sheet Pull'!P216</f>
        <v>0</v>
      </c>
      <c r="O214" s="186">
        <f>'Upload Sheet Pull'!Q216</f>
        <v>0</v>
      </c>
      <c r="P214" s="186">
        <f>'Upload Sheet Pull'!R216</f>
        <v>0</v>
      </c>
      <c r="Q214" s="186">
        <f>'Upload Sheet Pull'!S216</f>
        <v>0</v>
      </c>
      <c r="R214" s="186">
        <f>'Upload Sheet Pull'!T216</f>
        <v>0</v>
      </c>
      <c r="S214" s="186">
        <f>'Upload Sheet Pull'!U216</f>
        <v>0</v>
      </c>
      <c r="T214" s="186">
        <f t="shared" si="1"/>
        <v>0</v>
      </c>
      <c r="U214" s="180"/>
      <c r="V214" s="180"/>
      <c r="W214" s="180"/>
      <c r="X214" s="180"/>
      <c r="Y214" s="180"/>
      <c r="Z214" s="180"/>
    </row>
    <row r="215" ht="12.75" customHeight="1">
      <c r="A215" s="180" t="str">
        <f>'Upload Sheet Pull'!A217</f>
        <v>Budget</v>
      </c>
      <c r="B215" s="180" t="str">
        <f>'Upload Sheet Pull'!B217</f>
        <v>6060-000000</v>
      </c>
      <c r="C215" s="180">
        <f>'Upload Sheet Pull'!C217</f>
        <v>700</v>
      </c>
      <c r="D215" s="180" t="str">
        <f>'Upload Sheet Pull'!D217</f>
        <v>006</v>
      </c>
      <c r="E215" s="180"/>
      <c r="F215" s="180" t="str">
        <f>IF('Upload Sheet Pull'!E217="","",'Upload Sheet Pull'!E217)</f>
        <v/>
      </c>
      <c r="G215" s="180"/>
      <c r="H215" s="186">
        <f>'Upload Sheet Pull'!J217</f>
        <v>0</v>
      </c>
      <c r="I215" s="186">
        <f>'Upload Sheet Pull'!K217</f>
        <v>0</v>
      </c>
      <c r="J215" s="186">
        <f>'Upload Sheet Pull'!L217</f>
        <v>0</v>
      </c>
      <c r="K215" s="186">
        <f>'Upload Sheet Pull'!M217</f>
        <v>0</v>
      </c>
      <c r="L215" s="186">
        <f>'Upload Sheet Pull'!N217</f>
        <v>0</v>
      </c>
      <c r="M215" s="186">
        <f>'Upload Sheet Pull'!O217</f>
        <v>0</v>
      </c>
      <c r="N215" s="186">
        <f>'Upload Sheet Pull'!P217</f>
        <v>0</v>
      </c>
      <c r="O215" s="186">
        <f>'Upload Sheet Pull'!Q217</f>
        <v>0</v>
      </c>
      <c r="P215" s="186">
        <f>'Upload Sheet Pull'!R217</f>
        <v>0</v>
      </c>
      <c r="Q215" s="186">
        <f>'Upload Sheet Pull'!S217</f>
        <v>0</v>
      </c>
      <c r="R215" s="186">
        <f>'Upload Sheet Pull'!T217</f>
        <v>0</v>
      </c>
      <c r="S215" s="186">
        <f>'Upload Sheet Pull'!U217</f>
        <v>0</v>
      </c>
      <c r="T215" s="186">
        <f t="shared" si="1"/>
        <v>0</v>
      </c>
      <c r="U215" s="180"/>
      <c r="V215" s="180"/>
      <c r="W215" s="180"/>
      <c r="X215" s="180"/>
      <c r="Y215" s="180"/>
      <c r="Z215" s="180"/>
    </row>
    <row r="216" ht="12.75" customHeight="1">
      <c r="A216" s="180" t="str">
        <f>'Upload Sheet Pull'!A218</f>
        <v>Budget</v>
      </c>
      <c r="B216" s="180" t="str">
        <f>'Upload Sheet Pull'!B218</f>
        <v>6030-000000</v>
      </c>
      <c r="C216" s="180">
        <f>'Upload Sheet Pull'!C218</f>
        <v>700</v>
      </c>
      <c r="D216" s="180" t="str">
        <f>'Upload Sheet Pull'!D218</f>
        <v>006</v>
      </c>
      <c r="E216" s="180"/>
      <c r="F216" s="180" t="str">
        <f>IF('Upload Sheet Pull'!E218="","",'Upload Sheet Pull'!E218)</f>
        <v/>
      </c>
      <c r="G216" s="180"/>
      <c r="H216" s="186">
        <f>'Upload Sheet Pull'!J218</f>
        <v>0</v>
      </c>
      <c r="I216" s="186">
        <f>'Upload Sheet Pull'!K218</f>
        <v>0</v>
      </c>
      <c r="J216" s="186">
        <f>'Upload Sheet Pull'!L218</f>
        <v>0</v>
      </c>
      <c r="K216" s="186">
        <f>'Upload Sheet Pull'!M218</f>
        <v>0</v>
      </c>
      <c r="L216" s="186">
        <f>'Upload Sheet Pull'!N218</f>
        <v>0</v>
      </c>
      <c r="M216" s="186">
        <f>'Upload Sheet Pull'!O218</f>
        <v>0</v>
      </c>
      <c r="N216" s="186">
        <f>'Upload Sheet Pull'!P218</f>
        <v>0</v>
      </c>
      <c r="O216" s="186">
        <f>'Upload Sheet Pull'!Q218</f>
        <v>0</v>
      </c>
      <c r="P216" s="186">
        <f>'Upload Sheet Pull'!R218</f>
        <v>0</v>
      </c>
      <c r="Q216" s="186">
        <f>'Upload Sheet Pull'!S218</f>
        <v>0</v>
      </c>
      <c r="R216" s="186">
        <f>'Upload Sheet Pull'!T218</f>
        <v>0</v>
      </c>
      <c r="S216" s="186">
        <f>'Upload Sheet Pull'!U218</f>
        <v>0</v>
      </c>
      <c r="T216" s="186">
        <f t="shared" si="1"/>
        <v>0</v>
      </c>
      <c r="U216" s="180"/>
      <c r="V216" s="180"/>
      <c r="W216" s="180"/>
      <c r="X216" s="180"/>
      <c r="Y216" s="180"/>
      <c r="Z216" s="180"/>
    </row>
    <row r="217" ht="12.75" customHeight="1">
      <c r="A217" s="180" t="str">
        <f>'Upload Sheet Pull'!A219</f>
        <v>Budget</v>
      </c>
      <c r="B217" s="180" t="str">
        <f>'Upload Sheet Pull'!B219</f>
        <v>6035-000000</v>
      </c>
      <c r="C217" s="180">
        <f>'Upload Sheet Pull'!C219</f>
        <v>700</v>
      </c>
      <c r="D217" s="180" t="str">
        <f>'Upload Sheet Pull'!D219</f>
        <v>006</v>
      </c>
      <c r="E217" s="180"/>
      <c r="F217" s="180" t="str">
        <f>IF('Upload Sheet Pull'!E219="","",'Upload Sheet Pull'!E219)</f>
        <v/>
      </c>
      <c r="G217" s="180"/>
      <c r="H217" s="186">
        <f>'Upload Sheet Pull'!J219</f>
        <v>0</v>
      </c>
      <c r="I217" s="186">
        <f>'Upload Sheet Pull'!K219</f>
        <v>0</v>
      </c>
      <c r="J217" s="186">
        <f>'Upload Sheet Pull'!L219</f>
        <v>0</v>
      </c>
      <c r="K217" s="186">
        <f>'Upload Sheet Pull'!M219</f>
        <v>0</v>
      </c>
      <c r="L217" s="186">
        <f>'Upload Sheet Pull'!N219</f>
        <v>0</v>
      </c>
      <c r="M217" s="186">
        <f>'Upload Sheet Pull'!O219</f>
        <v>0</v>
      </c>
      <c r="N217" s="186">
        <f>'Upload Sheet Pull'!P219</f>
        <v>0</v>
      </c>
      <c r="O217" s="186">
        <f>'Upload Sheet Pull'!Q219</f>
        <v>0</v>
      </c>
      <c r="P217" s="186">
        <f>'Upload Sheet Pull'!R219</f>
        <v>0</v>
      </c>
      <c r="Q217" s="186">
        <f>'Upload Sheet Pull'!S219</f>
        <v>0</v>
      </c>
      <c r="R217" s="186">
        <f>'Upload Sheet Pull'!T219</f>
        <v>0</v>
      </c>
      <c r="S217" s="186">
        <f>'Upload Sheet Pull'!U219</f>
        <v>0</v>
      </c>
      <c r="T217" s="186">
        <f t="shared" si="1"/>
        <v>0</v>
      </c>
      <c r="U217" s="180"/>
      <c r="V217" s="180"/>
      <c r="W217" s="180"/>
      <c r="X217" s="180"/>
      <c r="Y217" s="180"/>
      <c r="Z217" s="180"/>
    </row>
    <row r="218" ht="12.75" customHeight="1">
      <c r="A218" s="180" t="str">
        <f>'Upload Sheet Pull'!A220</f>
        <v>Budget</v>
      </c>
      <c r="B218" s="180" t="str">
        <f>'Upload Sheet Pull'!B220</f>
        <v>6010-000000</v>
      </c>
      <c r="C218" s="180">
        <f>'Upload Sheet Pull'!C220</f>
        <v>700</v>
      </c>
      <c r="D218" s="180" t="str">
        <f>'Upload Sheet Pull'!D220</f>
        <v>006</v>
      </c>
      <c r="E218" s="180"/>
      <c r="F218" s="180" t="str">
        <f>IF('Upload Sheet Pull'!E220="","",'Upload Sheet Pull'!E220)</f>
        <v/>
      </c>
      <c r="G218" s="180"/>
      <c r="H218" s="186">
        <f>'Upload Sheet Pull'!J220</f>
        <v>0</v>
      </c>
      <c r="I218" s="186">
        <f>'Upload Sheet Pull'!K220</f>
        <v>0</v>
      </c>
      <c r="J218" s="186">
        <f>'Upload Sheet Pull'!L220</f>
        <v>0</v>
      </c>
      <c r="K218" s="186">
        <f>'Upload Sheet Pull'!M220</f>
        <v>0</v>
      </c>
      <c r="L218" s="186">
        <f>'Upload Sheet Pull'!N220</f>
        <v>0</v>
      </c>
      <c r="M218" s="186">
        <f>'Upload Sheet Pull'!O220</f>
        <v>0</v>
      </c>
      <c r="N218" s="186">
        <f>'Upload Sheet Pull'!P220</f>
        <v>0</v>
      </c>
      <c r="O218" s="186">
        <f>'Upload Sheet Pull'!Q220</f>
        <v>0</v>
      </c>
      <c r="P218" s="186">
        <f>'Upload Sheet Pull'!R220</f>
        <v>0</v>
      </c>
      <c r="Q218" s="186">
        <f>'Upload Sheet Pull'!S220</f>
        <v>0</v>
      </c>
      <c r="R218" s="186">
        <f>'Upload Sheet Pull'!T220</f>
        <v>0</v>
      </c>
      <c r="S218" s="186">
        <f>'Upload Sheet Pull'!U220</f>
        <v>0</v>
      </c>
      <c r="T218" s="186">
        <f t="shared" si="1"/>
        <v>0</v>
      </c>
      <c r="U218" s="180"/>
      <c r="V218" s="180"/>
      <c r="W218" s="180"/>
      <c r="X218" s="180"/>
      <c r="Y218" s="180"/>
      <c r="Z218" s="180"/>
    </row>
    <row r="219" ht="12.75" customHeight="1">
      <c r="A219" s="180" t="str">
        <f>'Upload Sheet Pull'!A221</f>
        <v>Budget</v>
      </c>
      <c r="B219" s="180" t="str">
        <f>'Upload Sheet Pull'!B221</f>
        <v>6020-000000</v>
      </c>
      <c r="C219" s="180">
        <f>'Upload Sheet Pull'!C221</f>
        <v>700</v>
      </c>
      <c r="D219" s="180" t="str">
        <f>'Upload Sheet Pull'!D221</f>
        <v>006</v>
      </c>
      <c r="E219" s="180"/>
      <c r="F219" s="180" t="str">
        <f>IF('Upload Sheet Pull'!E221="","",'Upload Sheet Pull'!E221)</f>
        <v/>
      </c>
      <c r="G219" s="180"/>
      <c r="H219" s="186">
        <f>'Upload Sheet Pull'!J221</f>
        <v>0</v>
      </c>
      <c r="I219" s="186">
        <f>'Upload Sheet Pull'!K221</f>
        <v>0</v>
      </c>
      <c r="J219" s="186">
        <f>'Upload Sheet Pull'!L221</f>
        <v>0</v>
      </c>
      <c r="K219" s="186">
        <f>'Upload Sheet Pull'!M221</f>
        <v>0</v>
      </c>
      <c r="L219" s="186">
        <f>'Upload Sheet Pull'!N221</f>
        <v>0</v>
      </c>
      <c r="M219" s="186">
        <f>'Upload Sheet Pull'!O221</f>
        <v>0</v>
      </c>
      <c r="N219" s="186">
        <f>'Upload Sheet Pull'!P221</f>
        <v>0</v>
      </c>
      <c r="O219" s="186">
        <f>'Upload Sheet Pull'!Q221</f>
        <v>0</v>
      </c>
      <c r="P219" s="186">
        <f>'Upload Sheet Pull'!R221</f>
        <v>0</v>
      </c>
      <c r="Q219" s="186">
        <f>'Upload Sheet Pull'!S221</f>
        <v>0</v>
      </c>
      <c r="R219" s="186">
        <f>'Upload Sheet Pull'!T221</f>
        <v>0</v>
      </c>
      <c r="S219" s="186">
        <f>'Upload Sheet Pull'!U221</f>
        <v>0</v>
      </c>
      <c r="T219" s="186">
        <f t="shared" si="1"/>
        <v>0</v>
      </c>
      <c r="U219" s="180"/>
      <c r="V219" s="180"/>
      <c r="W219" s="180"/>
      <c r="X219" s="180"/>
      <c r="Y219" s="180"/>
      <c r="Z219" s="180"/>
    </row>
    <row r="220" ht="12.75" customHeight="1">
      <c r="A220" s="180" t="str">
        <f>'Upload Sheet Pull'!A222</f>
        <v>Budget</v>
      </c>
      <c r="B220" s="180" t="str">
        <f>'Upload Sheet Pull'!B222</f>
        <v>7006-000000</v>
      </c>
      <c r="C220" s="180">
        <f>'Upload Sheet Pull'!C222</f>
        <v>701</v>
      </c>
      <c r="D220" s="180" t="str">
        <f>'Upload Sheet Pull'!D222</f>
        <v>006</v>
      </c>
      <c r="E220" s="180"/>
      <c r="F220" s="180" t="str">
        <f>IF('Upload Sheet Pull'!E222="","",'Upload Sheet Pull'!E222)</f>
        <v/>
      </c>
      <c r="G220" s="180"/>
      <c r="H220" s="186">
        <f>'Upload Sheet Pull'!J222</f>
        <v>0</v>
      </c>
      <c r="I220" s="186">
        <f>'Upload Sheet Pull'!K222</f>
        <v>0</v>
      </c>
      <c r="J220" s="186">
        <f>'Upload Sheet Pull'!L222</f>
        <v>0</v>
      </c>
      <c r="K220" s="186">
        <f>'Upload Sheet Pull'!M222</f>
        <v>0</v>
      </c>
      <c r="L220" s="186">
        <f>'Upload Sheet Pull'!N222</f>
        <v>0</v>
      </c>
      <c r="M220" s="186">
        <f>'Upload Sheet Pull'!O222</f>
        <v>0</v>
      </c>
      <c r="N220" s="186">
        <f>'Upload Sheet Pull'!P222</f>
        <v>0</v>
      </c>
      <c r="O220" s="186">
        <f>'Upload Sheet Pull'!Q222</f>
        <v>0</v>
      </c>
      <c r="P220" s="186">
        <f>'Upload Sheet Pull'!R222</f>
        <v>0</v>
      </c>
      <c r="Q220" s="186">
        <f>'Upload Sheet Pull'!S222</f>
        <v>0</v>
      </c>
      <c r="R220" s="186">
        <f>'Upload Sheet Pull'!T222</f>
        <v>0</v>
      </c>
      <c r="S220" s="186">
        <f>'Upload Sheet Pull'!U222</f>
        <v>0</v>
      </c>
      <c r="T220" s="186">
        <f t="shared" si="1"/>
        <v>0</v>
      </c>
      <c r="U220" s="180"/>
      <c r="V220" s="180"/>
      <c r="W220" s="180"/>
      <c r="X220" s="180"/>
      <c r="Y220" s="180"/>
      <c r="Z220" s="180"/>
    </row>
    <row r="221" ht="12.75" customHeight="1">
      <c r="A221" s="180" t="str">
        <f>'Upload Sheet Pull'!A223</f>
        <v>Budget</v>
      </c>
      <c r="B221" s="180" t="str">
        <f>'Upload Sheet Pull'!B223</f>
        <v>7008-000000</v>
      </c>
      <c r="C221" s="180">
        <f>'Upload Sheet Pull'!C223</f>
        <v>701</v>
      </c>
      <c r="D221" s="180" t="str">
        <f>'Upload Sheet Pull'!D223</f>
        <v>006</v>
      </c>
      <c r="E221" s="180"/>
      <c r="F221" s="180" t="str">
        <f>IF('Upload Sheet Pull'!E223="","",'Upload Sheet Pull'!E223)</f>
        <v/>
      </c>
      <c r="G221" s="180"/>
      <c r="H221" s="186">
        <f>'Upload Sheet Pull'!J223</f>
        <v>0</v>
      </c>
      <c r="I221" s="186">
        <f>'Upload Sheet Pull'!K223</f>
        <v>0</v>
      </c>
      <c r="J221" s="186">
        <f>'Upload Sheet Pull'!L223</f>
        <v>0</v>
      </c>
      <c r="K221" s="186">
        <f>'Upload Sheet Pull'!M223</f>
        <v>0</v>
      </c>
      <c r="L221" s="186">
        <f>'Upload Sheet Pull'!N223</f>
        <v>0</v>
      </c>
      <c r="M221" s="186">
        <f>'Upload Sheet Pull'!O223</f>
        <v>0</v>
      </c>
      <c r="N221" s="186">
        <f>'Upload Sheet Pull'!P223</f>
        <v>0</v>
      </c>
      <c r="O221" s="186">
        <f>'Upload Sheet Pull'!Q223</f>
        <v>0</v>
      </c>
      <c r="P221" s="186">
        <f>'Upload Sheet Pull'!R223</f>
        <v>0</v>
      </c>
      <c r="Q221" s="186">
        <f>'Upload Sheet Pull'!S223</f>
        <v>0</v>
      </c>
      <c r="R221" s="186">
        <f>'Upload Sheet Pull'!T223</f>
        <v>0</v>
      </c>
      <c r="S221" s="186">
        <f>'Upload Sheet Pull'!U223</f>
        <v>0</v>
      </c>
      <c r="T221" s="186">
        <f t="shared" si="1"/>
        <v>0</v>
      </c>
      <c r="U221" s="180"/>
      <c r="V221" s="180"/>
      <c r="W221" s="180"/>
      <c r="X221" s="180"/>
      <c r="Y221" s="180"/>
      <c r="Z221" s="180"/>
    </row>
    <row r="222" ht="12.75" customHeight="1">
      <c r="A222" s="180" t="str">
        <f>'Upload Sheet Pull'!A224</f>
        <v>Budget</v>
      </c>
      <c r="B222" s="180" t="str">
        <f>'Upload Sheet Pull'!B224</f>
        <v>7010-000000</v>
      </c>
      <c r="C222" s="180">
        <f>'Upload Sheet Pull'!C224</f>
        <v>701</v>
      </c>
      <c r="D222" s="180" t="str">
        <f>'Upload Sheet Pull'!D224</f>
        <v>006</v>
      </c>
      <c r="E222" s="180"/>
      <c r="F222" s="180" t="str">
        <f>IF('Upload Sheet Pull'!E224="","",'Upload Sheet Pull'!E224)</f>
        <v/>
      </c>
      <c r="G222" s="180"/>
      <c r="H222" s="186">
        <f>'Upload Sheet Pull'!J224</f>
        <v>0</v>
      </c>
      <c r="I222" s="186">
        <f>'Upload Sheet Pull'!K224</f>
        <v>0</v>
      </c>
      <c r="J222" s="186">
        <f>'Upload Sheet Pull'!L224</f>
        <v>0</v>
      </c>
      <c r="K222" s="186">
        <f>'Upload Sheet Pull'!M224</f>
        <v>0</v>
      </c>
      <c r="L222" s="186">
        <f>'Upload Sheet Pull'!N224</f>
        <v>0</v>
      </c>
      <c r="M222" s="186">
        <f>'Upload Sheet Pull'!O224</f>
        <v>0</v>
      </c>
      <c r="N222" s="186">
        <f>'Upload Sheet Pull'!P224</f>
        <v>0</v>
      </c>
      <c r="O222" s="186">
        <f>'Upload Sheet Pull'!Q224</f>
        <v>0</v>
      </c>
      <c r="P222" s="186">
        <f>'Upload Sheet Pull'!R224</f>
        <v>0</v>
      </c>
      <c r="Q222" s="186">
        <f>'Upload Sheet Pull'!S224</f>
        <v>0</v>
      </c>
      <c r="R222" s="186">
        <f>'Upload Sheet Pull'!T224</f>
        <v>0</v>
      </c>
      <c r="S222" s="186">
        <f>'Upload Sheet Pull'!U224</f>
        <v>0</v>
      </c>
      <c r="T222" s="186">
        <f t="shared" si="1"/>
        <v>0</v>
      </c>
      <c r="U222" s="180"/>
      <c r="V222" s="180"/>
      <c r="W222" s="180"/>
      <c r="X222" s="180"/>
      <c r="Y222" s="180"/>
      <c r="Z222" s="180"/>
    </row>
    <row r="223" ht="12.75" customHeight="1">
      <c r="A223" s="180" t="str">
        <f>'Upload Sheet Pull'!A225</f>
        <v>Budget</v>
      </c>
      <c r="B223" s="180" t="str">
        <f>'Upload Sheet Pull'!B225</f>
        <v>7080-000000</v>
      </c>
      <c r="C223" s="180">
        <f>'Upload Sheet Pull'!C225</f>
        <v>701</v>
      </c>
      <c r="D223" s="180" t="str">
        <f>'Upload Sheet Pull'!D225</f>
        <v>006</v>
      </c>
      <c r="E223" s="180"/>
      <c r="F223" s="180" t="str">
        <f>IF('Upload Sheet Pull'!E225="","",'Upload Sheet Pull'!E225)</f>
        <v/>
      </c>
      <c r="G223" s="180"/>
      <c r="H223" s="186">
        <f>'Upload Sheet Pull'!J225</f>
        <v>0</v>
      </c>
      <c r="I223" s="186">
        <f>'Upload Sheet Pull'!K225</f>
        <v>0</v>
      </c>
      <c r="J223" s="186">
        <f>'Upload Sheet Pull'!L225</f>
        <v>0</v>
      </c>
      <c r="K223" s="186">
        <f>'Upload Sheet Pull'!M225</f>
        <v>0</v>
      </c>
      <c r="L223" s="186">
        <f>'Upload Sheet Pull'!N225</f>
        <v>0</v>
      </c>
      <c r="M223" s="186">
        <f>'Upload Sheet Pull'!O225</f>
        <v>0</v>
      </c>
      <c r="N223" s="186">
        <f>'Upload Sheet Pull'!P225</f>
        <v>0</v>
      </c>
      <c r="O223" s="186">
        <f>'Upload Sheet Pull'!Q225</f>
        <v>0</v>
      </c>
      <c r="P223" s="186">
        <f>'Upload Sheet Pull'!R225</f>
        <v>0</v>
      </c>
      <c r="Q223" s="186">
        <f>'Upload Sheet Pull'!S225</f>
        <v>0</v>
      </c>
      <c r="R223" s="186">
        <f>'Upload Sheet Pull'!T225</f>
        <v>0</v>
      </c>
      <c r="S223" s="186">
        <f>'Upload Sheet Pull'!U225</f>
        <v>0</v>
      </c>
      <c r="T223" s="186">
        <f t="shared" si="1"/>
        <v>0</v>
      </c>
      <c r="U223" s="180"/>
      <c r="V223" s="180"/>
      <c r="W223" s="180"/>
      <c r="X223" s="180"/>
      <c r="Y223" s="180"/>
      <c r="Z223" s="180"/>
    </row>
    <row r="224" ht="12.75" customHeight="1">
      <c r="A224" s="180" t="str">
        <f>'Upload Sheet Pull'!A226</f>
        <v>Budget</v>
      </c>
      <c r="B224" s="180" t="str">
        <f>'Upload Sheet Pull'!B226</f>
        <v>7082-000000</v>
      </c>
      <c r="C224" s="180">
        <f>'Upload Sheet Pull'!C226</f>
        <v>701</v>
      </c>
      <c r="D224" s="180" t="str">
        <f>'Upload Sheet Pull'!D226</f>
        <v>006</v>
      </c>
      <c r="E224" s="180"/>
      <c r="F224" s="180" t="str">
        <f>IF('Upload Sheet Pull'!E226="","",'Upload Sheet Pull'!E226)</f>
        <v/>
      </c>
      <c r="G224" s="180"/>
      <c r="H224" s="186">
        <f>'Upload Sheet Pull'!J226</f>
        <v>0</v>
      </c>
      <c r="I224" s="186">
        <f>'Upload Sheet Pull'!K226</f>
        <v>0</v>
      </c>
      <c r="J224" s="186">
        <f>'Upload Sheet Pull'!L226</f>
        <v>0</v>
      </c>
      <c r="K224" s="186">
        <f>'Upload Sheet Pull'!M226</f>
        <v>0</v>
      </c>
      <c r="L224" s="186">
        <f>'Upload Sheet Pull'!N226</f>
        <v>0</v>
      </c>
      <c r="M224" s="186">
        <f>'Upload Sheet Pull'!O226</f>
        <v>0</v>
      </c>
      <c r="N224" s="186">
        <f>'Upload Sheet Pull'!P226</f>
        <v>0</v>
      </c>
      <c r="O224" s="186">
        <f>'Upload Sheet Pull'!Q226</f>
        <v>0</v>
      </c>
      <c r="P224" s="186">
        <f>'Upload Sheet Pull'!R226</f>
        <v>0</v>
      </c>
      <c r="Q224" s="186">
        <f>'Upload Sheet Pull'!S226</f>
        <v>0</v>
      </c>
      <c r="R224" s="186">
        <f>'Upload Sheet Pull'!T226</f>
        <v>0</v>
      </c>
      <c r="S224" s="186">
        <f>'Upload Sheet Pull'!U226</f>
        <v>0</v>
      </c>
      <c r="T224" s="186">
        <f t="shared" si="1"/>
        <v>0</v>
      </c>
      <c r="U224" s="180"/>
      <c r="V224" s="180"/>
      <c r="W224" s="180"/>
      <c r="X224" s="180"/>
      <c r="Y224" s="180"/>
      <c r="Z224" s="180"/>
    </row>
    <row r="225" ht="12.75" customHeight="1">
      <c r="A225" s="180" t="str">
        <f>'Upload Sheet Pull'!A227</f>
        <v>Budget</v>
      </c>
      <c r="B225" s="180" t="str">
        <f>'Upload Sheet Pull'!B227</f>
        <v/>
      </c>
      <c r="C225" s="180">
        <f>'Upload Sheet Pull'!C227</f>
        <v>701</v>
      </c>
      <c r="D225" s="180" t="str">
        <f>'Upload Sheet Pull'!D227</f>
        <v>006</v>
      </c>
      <c r="E225" s="180"/>
      <c r="F225" s="180" t="str">
        <f>IF('Upload Sheet Pull'!E227="","",'Upload Sheet Pull'!E227)</f>
        <v/>
      </c>
      <c r="G225" s="180"/>
      <c r="H225" s="186">
        <f>'Upload Sheet Pull'!J227</f>
        <v>0</v>
      </c>
      <c r="I225" s="186">
        <f>'Upload Sheet Pull'!K227</f>
        <v>0</v>
      </c>
      <c r="J225" s="186">
        <f>'Upload Sheet Pull'!L227</f>
        <v>0</v>
      </c>
      <c r="K225" s="186">
        <f>'Upload Sheet Pull'!M227</f>
        <v>0</v>
      </c>
      <c r="L225" s="186">
        <f>'Upload Sheet Pull'!N227</f>
        <v>0</v>
      </c>
      <c r="M225" s="186">
        <f>'Upload Sheet Pull'!O227</f>
        <v>0</v>
      </c>
      <c r="N225" s="186">
        <f>'Upload Sheet Pull'!P227</f>
        <v>0</v>
      </c>
      <c r="O225" s="186">
        <f>'Upload Sheet Pull'!Q227</f>
        <v>0</v>
      </c>
      <c r="P225" s="186">
        <f>'Upload Sheet Pull'!R227</f>
        <v>0</v>
      </c>
      <c r="Q225" s="186">
        <f>'Upload Sheet Pull'!S227</f>
        <v>0</v>
      </c>
      <c r="R225" s="186">
        <f>'Upload Sheet Pull'!T227</f>
        <v>0</v>
      </c>
      <c r="S225" s="186">
        <f>'Upload Sheet Pull'!U227</f>
        <v>0</v>
      </c>
      <c r="T225" s="186">
        <f t="shared" si="1"/>
        <v>0</v>
      </c>
      <c r="U225" s="180"/>
      <c r="V225" s="180"/>
      <c r="W225" s="180"/>
      <c r="X225" s="180"/>
      <c r="Y225" s="180"/>
      <c r="Z225" s="180"/>
    </row>
    <row r="226" ht="12.75" customHeight="1">
      <c r="A226" s="180" t="str">
        <f>'Upload Sheet Pull'!A228</f>
        <v>Budget</v>
      </c>
      <c r="B226" s="180" t="str">
        <f>'Upload Sheet Pull'!B228</f>
        <v/>
      </c>
      <c r="C226" s="180">
        <f>'Upload Sheet Pull'!C228</f>
        <v>701</v>
      </c>
      <c r="D226" s="180" t="str">
        <f>'Upload Sheet Pull'!D228</f>
        <v>006</v>
      </c>
      <c r="E226" s="180"/>
      <c r="F226" s="180" t="str">
        <f>IF('Upload Sheet Pull'!E228="","",'Upload Sheet Pull'!E228)</f>
        <v/>
      </c>
      <c r="G226" s="180"/>
      <c r="H226" s="186">
        <f>'Upload Sheet Pull'!J228</f>
        <v>0</v>
      </c>
      <c r="I226" s="186">
        <f>'Upload Sheet Pull'!K228</f>
        <v>0</v>
      </c>
      <c r="J226" s="186">
        <f>'Upload Sheet Pull'!L228</f>
        <v>0</v>
      </c>
      <c r="K226" s="186">
        <f>'Upload Sheet Pull'!M228</f>
        <v>0</v>
      </c>
      <c r="L226" s="186">
        <f>'Upload Sheet Pull'!N228</f>
        <v>0</v>
      </c>
      <c r="M226" s="186">
        <f>'Upload Sheet Pull'!O228</f>
        <v>0</v>
      </c>
      <c r="N226" s="186">
        <f>'Upload Sheet Pull'!P228</f>
        <v>0</v>
      </c>
      <c r="O226" s="186">
        <f>'Upload Sheet Pull'!Q228</f>
        <v>0</v>
      </c>
      <c r="P226" s="186">
        <f>'Upload Sheet Pull'!R228</f>
        <v>0</v>
      </c>
      <c r="Q226" s="186">
        <f>'Upload Sheet Pull'!S228</f>
        <v>0</v>
      </c>
      <c r="R226" s="186">
        <f>'Upload Sheet Pull'!T228</f>
        <v>0</v>
      </c>
      <c r="S226" s="186">
        <f>'Upload Sheet Pull'!U228</f>
        <v>0</v>
      </c>
      <c r="T226" s="186">
        <f t="shared" si="1"/>
        <v>0</v>
      </c>
      <c r="U226" s="180"/>
      <c r="V226" s="180"/>
      <c r="W226" s="180"/>
      <c r="X226" s="180"/>
      <c r="Y226" s="180"/>
      <c r="Z226" s="180"/>
    </row>
    <row r="227" ht="12.75" customHeight="1">
      <c r="A227" s="180" t="str">
        <f>'Upload Sheet Pull'!A229</f>
        <v>Budget</v>
      </c>
      <c r="B227" s="180" t="str">
        <f>'Upload Sheet Pull'!B229</f>
        <v/>
      </c>
      <c r="C227" s="180">
        <f>'Upload Sheet Pull'!C229</f>
        <v>701</v>
      </c>
      <c r="D227" s="180" t="str">
        <f>'Upload Sheet Pull'!D229</f>
        <v>006</v>
      </c>
      <c r="E227" s="180"/>
      <c r="F227" s="180" t="str">
        <f>IF('Upload Sheet Pull'!E229="","",'Upload Sheet Pull'!E229)</f>
        <v/>
      </c>
      <c r="G227" s="180"/>
      <c r="H227" s="186">
        <f>'Upload Sheet Pull'!J229</f>
        <v>0</v>
      </c>
      <c r="I227" s="186">
        <f>'Upload Sheet Pull'!K229</f>
        <v>0</v>
      </c>
      <c r="J227" s="186">
        <f>'Upload Sheet Pull'!L229</f>
        <v>0</v>
      </c>
      <c r="K227" s="186">
        <f>'Upload Sheet Pull'!M229</f>
        <v>0</v>
      </c>
      <c r="L227" s="186">
        <f>'Upload Sheet Pull'!N229</f>
        <v>0</v>
      </c>
      <c r="M227" s="186">
        <f>'Upload Sheet Pull'!O229</f>
        <v>0</v>
      </c>
      <c r="N227" s="186">
        <f>'Upload Sheet Pull'!P229</f>
        <v>0</v>
      </c>
      <c r="O227" s="186">
        <f>'Upload Sheet Pull'!Q229</f>
        <v>0</v>
      </c>
      <c r="P227" s="186">
        <f>'Upload Sheet Pull'!R229</f>
        <v>0</v>
      </c>
      <c r="Q227" s="186">
        <f>'Upload Sheet Pull'!S229</f>
        <v>0</v>
      </c>
      <c r="R227" s="186">
        <f>'Upload Sheet Pull'!T229</f>
        <v>0</v>
      </c>
      <c r="S227" s="186">
        <f>'Upload Sheet Pull'!U229</f>
        <v>0</v>
      </c>
      <c r="T227" s="186">
        <f t="shared" si="1"/>
        <v>0</v>
      </c>
      <c r="U227" s="180"/>
      <c r="V227" s="180"/>
      <c r="W227" s="180"/>
      <c r="X227" s="180"/>
      <c r="Y227" s="180"/>
      <c r="Z227" s="180"/>
    </row>
    <row r="228" ht="12.75" customHeight="1">
      <c r="A228" s="180" t="str">
        <f>'Upload Sheet Pull'!A230</f>
        <v>Budget</v>
      </c>
      <c r="B228" s="180" t="str">
        <f>'Upload Sheet Pull'!B230</f>
        <v/>
      </c>
      <c r="C228" s="180">
        <f>'Upload Sheet Pull'!C230</f>
        <v>701</v>
      </c>
      <c r="D228" s="180" t="str">
        <f>'Upload Sheet Pull'!D230</f>
        <v>006</v>
      </c>
      <c r="E228" s="180"/>
      <c r="F228" s="180" t="str">
        <f>IF('Upload Sheet Pull'!E230="","",'Upload Sheet Pull'!E230)</f>
        <v/>
      </c>
      <c r="G228" s="180"/>
      <c r="H228" s="186">
        <f>'Upload Sheet Pull'!J230</f>
        <v>0</v>
      </c>
      <c r="I228" s="186">
        <f>'Upload Sheet Pull'!K230</f>
        <v>0</v>
      </c>
      <c r="J228" s="186">
        <f>'Upload Sheet Pull'!L230</f>
        <v>0</v>
      </c>
      <c r="K228" s="186">
        <f>'Upload Sheet Pull'!M230</f>
        <v>0</v>
      </c>
      <c r="L228" s="186">
        <f>'Upload Sheet Pull'!N230</f>
        <v>0</v>
      </c>
      <c r="M228" s="186">
        <f>'Upload Sheet Pull'!O230</f>
        <v>0</v>
      </c>
      <c r="N228" s="186">
        <f>'Upload Sheet Pull'!P230</f>
        <v>0</v>
      </c>
      <c r="O228" s="186">
        <f>'Upload Sheet Pull'!Q230</f>
        <v>0</v>
      </c>
      <c r="P228" s="186">
        <f>'Upload Sheet Pull'!R230</f>
        <v>0</v>
      </c>
      <c r="Q228" s="186">
        <f>'Upload Sheet Pull'!S230</f>
        <v>0</v>
      </c>
      <c r="R228" s="186">
        <f>'Upload Sheet Pull'!T230</f>
        <v>0</v>
      </c>
      <c r="S228" s="186">
        <f>'Upload Sheet Pull'!U230</f>
        <v>0</v>
      </c>
      <c r="T228" s="186">
        <f t="shared" si="1"/>
        <v>0</v>
      </c>
      <c r="U228" s="180"/>
      <c r="V228" s="180"/>
      <c r="W228" s="180"/>
      <c r="X228" s="180"/>
      <c r="Y228" s="180"/>
      <c r="Z228" s="180"/>
    </row>
    <row r="229" ht="12.75" customHeight="1">
      <c r="A229" s="180" t="str">
        <f>'Upload Sheet Pull'!A231</f>
        <v>Budget</v>
      </c>
      <c r="B229" s="180" t="str">
        <f>'Upload Sheet Pull'!B231</f>
        <v/>
      </c>
      <c r="C229" s="180">
        <f>'Upload Sheet Pull'!C231</f>
        <v>701</v>
      </c>
      <c r="D229" s="180" t="str">
        <f>'Upload Sheet Pull'!D231</f>
        <v>006</v>
      </c>
      <c r="E229" s="180"/>
      <c r="F229" s="180" t="str">
        <f>IF('Upload Sheet Pull'!E231="","",'Upload Sheet Pull'!E231)</f>
        <v/>
      </c>
      <c r="G229" s="180"/>
      <c r="H229" s="186">
        <f>'Upload Sheet Pull'!J231</f>
        <v>0</v>
      </c>
      <c r="I229" s="186">
        <f>'Upload Sheet Pull'!K231</f>
        <v>0</v>
      </c>
      <c r="J229" s="186">
        <f>'Upload Sheet Pull'!L231</f>
        <v>0</v>
      </c>
      <c r="K229" s="186">
        <f>'Upload Sheet Pull'!M231</f>
        <v>0</v>
      </c>
      <c r="L229" s="186">
        <f>'Upload Sheet Pull'!N231</f>
        <v>0</v>
      </c>
      <c r="M229" s="186">
        <f>'Upload Sheet Pull'!O231</f>
        <v>0</v>
      </c>
      <c r="N229" s="186">
        <f>'Upload Sheet Pull'!P231</f>
        <v>0</v>
      </c>
      <c r="O229" s="186">
        <f>'Upload Sheet Pull'!Q231</f>
        <v>0</v>
      </c>
      <c r="P229" s="186">
        <f>'Upload Sheet Pull'!R231</f>
        <v>0</v>
      </c>
      <c r="Q229" s="186">
        <f>'Upload Sheet Pull'!S231</f>
        <v>0</v>
      </c>
      <c r="R229" s="186">
        <f>'Upload Sheet Pull'!T231</f>
        <v>0</v>
      </c>
      <c r="S229" s="186">
        <f>'Upload Sheet Pull'!U231</f>
        <v>0</v>
      </c>
      <c r="T229" s="186">
        <f t="shared" si="1"/>
        <v>0</v>
      </c>
      <c r="U229" s="180"/>
      <c r="V229" s="180"/>
      <c r="W229" s="180"/>
      <c r="X229" s="180"/>
      <c r="Y229" s="180"/>
      <c r="Z229" s="180"/>
    </row>
    <row r="230" ht="12.75" customHeight="1">
      <c r="A230" s="180" t="str">
        <f>'Upload Sheet Pull'!A232</f>
        <v>Budget</v>
      </c>
      <c r="B230" s="180" t="str">
        <f>'Upload Sheet Pull'!B232</f>
        <v>7006-000000</v>
      </c>
      <c r="C230" s="180">
        <f>'Upload Sheet Pull'!C232</f>
        <v>702</v>
      </c>
      <c r="D230" s="180" t="str">
        <f>'Upload Sheet Pull'!D232</f>
        <v>006</v>
      </c>
      <c r="E230" s="180"/>
      <c r="F230" s="180" t="str">
        <f>IF('Upload Sheet Pull'!E232="","",'Upload Sheet Pull'!E232)</f>
        <v/>
      </c>
      <c r="G230" s="180"/>
      <c r="H230" s="186">
        <f>'Upload Sheet Pull'!J232</f>
        <v>0</v>
      </c>
      <c r="I230" s="186">
        <f>'Upload Sheet Pull'!K232</f>
        <v>0</v>
      </c>
      <c r="J230" s="186">
        <f>'Upload Sheet Pull'!L232</f>
        <v>0</v>
      </c>
      <c r="K230" s="186">
        <f>'Upload Sheet Pull'!M232</f>
        <v>0</v>
      </c>
      <c r="L230" s="186">
        <f>'Upload Sheet Pull'!N232</f>
        <v>0</v>
      </c>
      <c r="M230" s="186">
        <f>'Upload Sheet Pull'!O232</f>
        <v>0</v>
      </c>
      <c r="N230" s="186">
        <f>'Upload Sheet Pull'!P232</f>
        <v>0</v>
      </c>
      <c r="O230" s="186">
        <f>'Upload Sheet Pull'!Q232</f>
        <v>0</v>
      </c>
      <c r="P230" s="186">
        <f>'Upload Sheet Pull'!R232</f>
        <v>0</v>
      </c>
      <c r="Q230" s="186">
        <f>'Upload Sheet Pull'!S232</f>
        <v>0</v>
      </c>
      <c r="R230" s="186">
        <f>'Upload Sheet Pull'!T232</f>
        <v>0</v>
      </c>
      <c r="S230" s="186">
        <f>'Upload Sheet Pull'!U232</f>
        <v>0</v>
      </c>
      <c r="T230" s="186">
        <f t="shared" si="1"/>
        <v>0</v>
      </c>
      <c r="U230" s="180"/>
      <c r="V230" s="180"/>
      <c r="W230" s="180"/>
      <c r="X230" s="180"/>
      <c r="Y230" s="180"/>
      <c r="Z230" s="180"/>
    </row>
    <row r="231" ht="12.75" customHeight="1">
      <c r="A231" s="180" t="str">
        <f>'Upload Sheet Pull'!A233</f>
        <v>Budget</v>
      </c>
      <c r="B231" s="180" t="str">
        <f>'Upload Sheet Pull'!B233</f>
        <v>7010-000000</v>
      </c>
      <c r="C231" s="180">
        <f>'Upload Sheet Pull'!C233</f>
        <v>702</v>
      </c>
      <c r="D231" s="180" t="str">
        <f>'Upload Sheet Pull'!D233</f>
        <v>006</v>
      </c>
      <c r="E231" s="180"/>
      <c r="F231" s="180" t="str">
        <f>IF('Upload Sheet Pull'!E233="","",'Upload Sheet Pull'!E233)</f>
        <v/>
      </c>
      <c r="G231" s="180"/>
      <c r="H231" s="186">
        <f>'Upload Sheet Pull'!J233</f>
        <v>0</v>
      </c>
      <c r="I231" s="186">
        <f>'Upload Sheet Pull'!K233</f>
        <v>0</v>
      </c>
      <c r="J231" s="186">
        <f>'Upload Sheet Pull'!L233</f>
        <v>0</v>
      </c>
      <c r="K231" s="186">
        <f>'Upload Sheet Pull'!M233</f>
        <v>0</v>
      </c>
      <c r="L231" s="186">
        <f>'Upload Sheet Pull'!N233</f>
        <v>0</v>
      </c>
      <c r="M231" s="186">
        <f>'Upload Sheet Pull'!O233</f>
        <v>0</v>
      </c>
      <c r="N231" s="186">
        <f>'Upload Sheet Pull'!P233</f>
        <v>0</v>
      </c>
      <c r="O231" s="186">
        <f>'Upload Sheet Pull'!Q233</f>
        <v>0</v>
      </c>
      <c r="P231" s="186">
        <f>'Upload Sheet Pull'!R233</f>
        <v>0</v>
      </c>
      <c r="Q231" s="186">
        <f>'Upload Sheet Pull'!S233</f>
        <v>0</v>
      </c>
      <c r="R231" s="186">
        <f>'Upload Sheet Pull'!T233</f>
        <v>0</v>
      </c>
      <c r="S231" s="186">
        <f>'Upload Sheet Pull'!U233</f>
        <v>0</v>
      </c>
      <c r="T231" s="186">
        <f t="shared" si="1"/>
        <v>0</v>
      </c>
      <c r="U231" s="180"/>
      <c r="V231" s="180"/>
      <c r="W231" s="180"/>
      <c r="X231" s="180"/>
      <c r="Y231" s="180"/>
      <c r="Z231" s="180"/>
    </row>
    <row r="232" ht="12.75" customHeight="1">
      <c r="A232" s="180" t="str">
        <f>'Upload Sheet Pull'!A234</f>
        <v>Budget</v>
      </c>
      <c r="B232" s="180" t="str">
        <f>'Upload Sheet Pull'!B234</f>
        <v>7014-000000</v>
      </c>
      <c r="C232" s="180">
        <f>'Upload Sheet Pull'!C234</f>
        <v>702</v>
      </c>
      <c r="D232" s="180" t="str">
        <f>'Upload Sheet Pull'!D234</f>
        <v>006</v>
      </c>
      <c r="E232" s="180"/>
      <c r="F232" s="180" t="str">
        <f>IF('Upload Sheet Pull'!E234="","",'Upload Sheet Pull'!E234)</f>
        <v/>
      </c>
      <c r="G232" s="180"/>
      <c r="H232" s="186">
        <f>'Upload Sheet Pull'!J234</f>
        <v>0</v>
      </c>
      <c r="I232" s="186">
        <f>'Upload Sheet Pull'!K234</f>
        <v>0</v>
      </c>
      <c r="J232" s="186">
        <f>'Upload Sheet Pull'!L234</f>
        <v>0</v>
      </c>
      <c r="K232" s="186">
        <f>'Upload Sheet Pull'!M234</f>
        <v>0</v>
      </c>
      <c r="L232" s="186">
        <f>'Upload Sheet Pull'!N234</f>
        <v>0</v>
      </c>
      <c r="M232" s="186">
        <f>'Upload Sheet Pull'!O234</f>
        <v>0</v>
      </c>
      <c r="N232" s="186">
        <f>'Upload Sheet Pull'!P234</f>
        <v>0</v>
      </c>
      <c r="O232" s="186">
        <f>'Upload Sheet Pull'!Q234</f>
        <v>0</v>
      </c>
      <c r="P232" s="186">
        <f>'Upload Sheet Pull'!R234</f>
        <v>0</v>
      </c>
      <c r="Q232" s="186">
        <f>'Upload Sheet Pull'!S234</f>
        <v>0</v>
      </c>
      <c r="R232" s="186">
        <f>'Upload Sheet Pull'!T234</f>
        <v>0</v>
      </c>
      <c r="S232" s="186">
        <f>'Upload Sheet Pull'!U234</f>
        <v>0</v>
      </c>
      <c r="T232" s="186">
        <f t="shared" si="1"/>
        <v>0</v>
      </c>
      <c r="U232" s="180"/>
      <c r="V232" s="180"/>
      <c r="W232" s="180"/>
      <c r="X232" s="180"/>
      <c r="Y232" s="180"/>
      <c r="Z232" s="180"/>
    </row>
    <row r="233" ht="12.75" customHeight="1">
      <c r="A233" s="180" t="str">
        <f>'Upload Sheet Pull'!A235</f>
        <v>Budget</v>
      </c>
      <c r="B233" s="180" t="str">
        <f>'Upload Sheet Pull'!B235</f>
        <v>7042-000000</v>
      </c>
      <c r="C233" s="180">
        <f>'Upload Sheet Pull'!C235</f>
        <v>702</v>
      </c>
      <c r="D233" s="180" t="str">
        <f>'Upload Sheet Pull'!D235</f>
        <v>006</v>
      </c>
      <c r="E233" s="180"/>
      <c r="F233" s="180" t="str">
        <f>IF('Upload Sheet Pull'!E235="","",'Upload Sheet Pull'!E235)</f>
        <v/>
      </c>
      <c r="G233" s="180"/>
      <c r="H233" s="186">
        <f>'Upload Sheet Pull'!J235</f>
        <v>0</v>
      </c>
      <c r="I233" s="186">
        <f>'Upload Sheet Pull'!K235</f>
        <v>0</v>
      </c>
      <c r="J233" s="186">
        <f>'Upload Sheet Pull'!L235</f>
        <v>0</v>
      </c>
      <c r="K233" s="186">
        <f>'Upload Sheet Pull'!M235</f>
        <v>0</v>
      </c>
      <c r="L233" s="186">
        <f>'Upload Sheet Pull'!N235</f>
        <v>0</v>
      </c>
      <c r="M233" s="186">
        <f>'Upload Sheet Pull'!O235</f>
        <v>0</v>
      </c>
      <c r="N233" s="186">
        <f>'Upload Sheet Pull'!P235</f>
        <v>0</v>
      </c>
      <c r="O233" s="186">
        <f>'Upload Sheet Pull'!Q235</f>
        <v>0</v>
      </c>
      <c r="P233" s="186">
        <f>'Upload Sheet Pull'!R235</f>
        <v>0</v>
      </c>
      <c r="Q233" s="186">
        <f>'Upload Sheet Pull'!S235</f>
        <v>0</v>
      </c>
      <c r="R233" s="186">
        <f>'Upload Sheet Pull'!T235</f>
        <v>0</v>
      </c>
      <c r="S233" s="186">
        <f>'Upload Sheet Pull'!U235</f>
        <v>0</v>
      </c>
      <c r="T233" s="186">
        <f t="shared" si="1"/>
        <v>0</v>
      </c>
      <c r="U233" s="180"/>
      <c r="V233" s="180"/>
      <c r="W233" s="180"/>
      <c r="X233" s="180"/>
      <c r="Y233" s="180"/>
      <c r="Z233" s="180"/>
    </row>
    <row r="234" ht="12.75" customHeight="1">
      <c r="A234" s="180" t="str">
        <f>'Upload Sheet Pull'!A236</f>
        <v>Budget</v>
      </c>
      <c r="B234" s="180" t="str">
        <f>'Upload Sheet Pull'!B236</f>
        <v/>
      </c>
      <c r="C234" s="180">
        <f>'Upload Sheet Pull'!C236</f>
        <v>702</v>
      </c>
      <c r="D234" s="180" t="str">
        <f>'Upload Sheet Pull'!D236</f>
        <v>006</v>
      </c>
      <c r="E234" s="180"/>
      <c r="F234" s="180" t="str">
        <f>IF('Upload Sheet Pull'!E236="","",'Upload Sheet Pull'!E236)</f>
        <v/>
      </c>
      <c r="G234" s="180"/>
      <c r="H234" s="186">
        <f>'Upload Sheet Pull'!J236</f>
        <v>0</v>
      </c>
      <c r="I234" s="186">
        <f>'Upload Sheet Pull'!K236</f>
        <v>0</v>
      </c>
      <c r="J234" s="186">
        <f>'Upload Sheet Pull'!L236</f>
        <v>0</v>
      </c>
      <c r="K234" s="186">
        <f>'Upload Sheet Pull'!M236</f>
        <v>0</v>
      </c>
      <c r="L234" s="186">
        <f>'Upload Sheet Pull'!N236</f>
        <v>0</v>
      </c>
      <c r="M234" s="186">
        <f>'Upload Sheet Pull'!O236</f>
        <v>0</v>
      </c>
      <c r="N234" s="186">
        <f>'Upload Sheet Pull'!P236</f>
        <v>0</v>
      </c>
      <c r="O234" s="186">
        <f>'Upload Sheet Pull'!Q236</f>
        <v>0</v>
      </c>
      <c r="P234" s="186">
        <f>'Upload Sheet Pull'!R236</f>
        <v>0</v>
      </c>
      <c r="Q234" s="186">
        <f>'Upload Sheet Pull'!S236</f>
        <v>0</v>
      </c>
      <c r="R234" s="186">
        <f>'Upload Sheet Pull'!T236</f>
        <v>0</v>
      </c>
      <c r="S234" s="186">
        <f>'Upload Sheet Pull'!U236</f>
        <v>0</v>
      </c>
      <c r="T234" s="186">
        <f t="shared" si="1"/>
        <v>0</v>
      </c>
      <c r="U234" s="180"/>
      <c r="V234" s="180"/>
      <c r="W234" s="180"/>
      <c r="X234" s="180"/>
      <c r="Y234" s="180"/>
      <c r="Z234" s="180"/>
    </row>
    <row r="235" ht="12.75" customHeight="1">
      <c r="A235" s="180" t="str">
        <f>'Upload Sheet Pull'!A237</f>
        <v>Budget</v>
      </c>
      <c r="B235" s="180" t="str">
        <f>'Upload Sheet Pull'!B237</f>
        <v/>
      </c>
      <c r="C235" s="180">
        <f>'Upload Sheet Pull'!C237</f>
        <v>702</v>
      </c>
      <c r="D235" s="180" t="str">
        <f>'Upload Sheet Pull'!D237</f>
        <v>006</v>
      </c>
      <c r="E235" s="180"/>
      <c r="F235" s="180" t="str">
        <f>IF('Upload Sheet Pull'!E237="","",'Upload Sheet Pull'!E237)</f>
        <v/>
      </c>
      <c r="G235" s="180"/>
      <c r="H235" s="186">
        <f>'Upload Sheet Pull'!J237</f>
        <v>0</v>
      </c>
      <c r="I235" s="186">
        <f>'Upload Sheet Pull'!K237</f>
        <v>0</v>
      </c>
      <c r="J235" s="186">
        <f>'Upload Sheet Pull'!L237</f>
        <v>0</v>
      </c>
      <c r="K235" s="186">
        <f>'Upload Sheet Pull'!M237</f>
        <v>0</v>
      </c>
      <c r="L235" s="186">
        <f>'Upload Sheet Pull'!N237</f>
        <v>0</v>
      </c>
      <c r="M235" s="186">
        <f>'Upload Sheet Pull'!O237</f>
        <v>0</v>
      </c>
      <c r="N235" s="186">
        <f>'Upload Sheet Pull'!P237</f>
        <v>0</v>
      </c>
      <c r="O235" s="186">
        <f>'Upload Sheet Pull'!Q237</f>
        <v>0</v>
      </c>
      <c r="P235" s="186">
        <f>'Upload Sheet Pull'!R237</f>
        <v>0</v>
      </c>
      <c r="Q235" s="186">
        <f>'Upload Sheet Pull'!S237</f>
        <v>0</v>
      </c>
      <c r="R235" s="186">
        <f>'Upload Sheet Pull'!T237</f>
        <v>0</v>
      </c>
      <c r="S235" s="186">
        <f>'Upload Sheet Pull'!U237</f>
        <v>0</v>
      </c>
      <c r="T235" s="186">
        <f t="shared" si="1"/>
        <v>0</v>
      </c>
      <c r="U235" s="180"/>
      <c r="V235" s="180"/>
      <c r="W235" s="180"/>
      <c r="X235" s="180"/>
      <c r="Y235" s="180"/>
      <c r="Z235" s="180"/>
    </row>
    <row r="236" ht="12.75" customHeight="1">
      <c r="A236" s="180" t="str">
        <f>'Upload Sheet Pull'!A238</f>
        <v>Budget</v>
      </c>
      <c r="B236" s="180" t="str">
        <f>'Upload Sheet Pull'!B238</f>
        <v/>
      </c>
      <c r="C236" s="180">
        <f>'Upload Sheet Pull'!C238</f>
        <v>702</v>
      </c>
      <c r="D236" s="180" t="str">
        <f>'Upload Sheet Pull'!D238</f>
        <v>006</v>
      </c>
      <c r="E236" s="180"/>
      <c r="F236" s="180" t="str">
        <f>IF('Upload Sheet Pull'!E238="","",'Upload Sheet Pull'!E238)</f>
        <v/>
      </c>
      <c r="G236" s="180"/>
      <c r="H236" s="186">
        <f>'Upload Sheet Pull'!J238</f>
        <v>0</v>
      </c>
      <c r="I236" s="186">
        <f>'Upload Sheet Pull'!K238</f>
        <v>0</v>
      </c>
      <c r="J236" s="186">
        <f>'Upload Sheet Pull'!L238</f>
        <v>0</v>
      </c>
      <c r="K236" s="186">
        <f>'Upload Sheet Pull'!M238</f>
        <v>0</v>
      </c>
      <c r="L236" s="186">
        <f>'Upload Sheet Pull'!N238</f>
        <v>0</v>
      </c>
      <c r="M236" s="186">
        <f>'Upload Sheet Pull'!O238</f>
        <v>0</v>
      </c>
      <c r="N236" s="186">
        <f>'Upload Sheet Pull'!P238</f>
        <v>0</v>
      </c>
      <c r="O236" s="186">
        <f>'Upload Sheet Pull'!Q238</f>
        <v>0</v>
      </c>
      <c r="P236" s="186">
        <f>'Upload Sheet Pull'!R238</f>
        <v>0</v>
      </c>
      <c r="Q236" s="186">
        <f>'Upload Sheet Pull'!S238</f>
        <v>0</v>
      </c>
      <c r="R236" s="186">
        <f>'Upload Sheet Pull'!T238</f>
        <v>0</v>
      </c>
      <c r="S236" s="186">
        <f>'Upload Sheet Pull'!U238</f>
        <v>0</v>
      </c>
      <c r="T236" s="186">
        <f t="shared" si="1"/>
        <v>0</v>
      </c>
      <c r="U236" s="180"/>
      <c r="V236" s="180"/>
      <c r="W236" s="180"/>
      <c r="X236" s="180"/>
      <c r="Y236" s="180"/>
      <c r="Z236" s="180"/>
    </row>
    <row r="237" ht="12.75" customHeight="1">
      <c r="A237" s="180" t="str">
        <f>'Upload Sheet Pull'!A239</f>
        <v>Budget</v>
      </c>
      <c r="B237" s="180" t="str">
        <f>'Upload Sheet Pull'!B239</f>
        <v/>
      </c>
      <c r="C237" s="180">
        <f>'Upload Sheet Pull'!C239</f>
        <v>702</v>
      </c>
      <c r="D237" s="180" t="str">
        <f>'Upload Sheet Pull'!D239</f>
        <v>006</v>
      </c>
      <c r="E237" s="180"/>
      <c r="F237" s="180" t="str">
        <f>IF('Upload Sheet Pull'!E239="","",'Upload Sheet Pull'!E239)</f>
        <v/>
      </c>
      <c r="G237" s="180"/>
      <c r="H237" s="186">
        <f>'Upload Sheet Pull'!J239</f>
        <v>0</v>
      </c>
      <c r="I237" s="186">
        <f>'Upload Sheet Pull'!K239</f>
        <v>0</v>
      </c>
      <c r="J237" s="186">
        <f>'Upload Sheet Pull'!L239</f>
        <v>0</v>
      </c>
      <c r="K237" s="186">
        <f>'Upload Sheet Pull'!M239</f>
        <v>0</v>
      </c>
      <c r="L237" s="186">
        <f>'Upload Sheet Pull'!N239</f>
        <v>0</v>
      </c>
      <c r="M237" s="186">
        <f>'Upload Sheet Pull'!O239</f>
        <v>0</v>
      </c>
      <c r="N237" s="186">
        <f>'Upload Sheet Pull'!P239</f>
        <v>0</v>
      </c>
      <c r="O237" s="186">
        <f>'Upload Sheet Pull'!Q239</f>
        <v>0</v>
      </c>
      <c r="P237" s="186">
        <f>'Upload Sheet Pull'!R239</f>
        <v>0</v>
      </c>
      <c r="Q237" s="186">
        <f>'Upload Sheet Pull'!S239</f>
        <v>0</v>
      </c>
      <c r="R237" s="186">
        <f>'Upload Sheet Pull'!T239</f>
        <v>0</v>
      </c>
      <c r="S237" s="186">
        <f>'Upload Sheet Pull'!U239</f>
        <v>0</v>
      </c>
      <c r="T237" s="186">
        <f t="shared" si="1"/>
        <v>0</v>
      </c>
      <c r="U237" s="180"/>
      <c r="V237" s="180"/>
      <c r="W237" s="180"/>
      <c r="X237" s="180"/>
      <c r="Y237" s="180"/>
      <c r="Z237" s="180"/>
    </row>
    <row r="238" ht="12.75" customHeight="1">
      <c r="A238" s="180" t="str">
        <f>'Upload Sheet Pull'!A240</f>
        <v>Budget</v>
      </c>
      <c r="B238" s="180" t="str">
        <f>'Upload Sheet Pull'!B240</f>
        <v>7004-000000</v>
      </c>
      <c r="C238" s="180">
        <f>'Upload Sheet Pull'!C240</f>
        <v>703</v>
      </c>
      <c r="D238" s="180" t="str">
        <f>'Upload Sheet Pull'!D240</f>
        <v>006</v>
      </c>
      <c r="E238" s="180"/>
      <c r="F238" s="180" t="str">
        <f>IF('Upload Sheet Pull'!E240="","",'Upload Sheet Pull'!E240)</f>
        <v/>
      </c>
      <c r="G238" s="180"/>
      <c r="H238" s="186">
        <f>'Upload Sheet Pull'!J240</f>
        <v>0</v>
      </c>
      <c r="I238" s="186">
        <f>'Upload Sheet Pull'!K240</f>
        <v>0</v>
      </c>
      <c r="J238" s="186">
        <f>'Upload Sheet Pull'!L240</f>
        <v>500</v>
      </c>
      <c r="K238" s="186">
        <f>'Upload Sheet Pull'!M240</f>
        <v>0</v>
      </c>
      <c r="L238" s="186">
        <f>'Upload Sheet Pull'!N240</f>
        <v>0</v>
      </c>
      <c r="M238" s="186">
        <f>'Upload Sheet Pull'!O240</f>
        <v>0</v>
      </c>
      <c r="N238" s="186">
        <f>'Upload Sheet Pull'!P240</f>
        <v>0</v>
      </c>
      <c r="O238" s="186">
        <f>'Upload Sheet Pull'!Q240</f>
        <v>0</v>
      </c>
      <c r="P238" s="186">
        <f>'Upload Sheet Pull'!R240</f>
        <v>0</v>
      </c>
      <c r="Q238" s="186">
        <f>'Upload Sheet Pull'!S240</f>
        <v>1200</v>
      </c>
      <c r="R238" s="186">
        <f>'Upload Sheet Pull'!T240</f>
        <v>0</v>
      </c>
      <c r="S238" s="186">
        <f>'Upload Sheet Pull'!U240</f>
        <v>0</v>
      </c>
      <c r="T238" s="186">
        <f t="shared" si="1"/>
        <v>1700</v>
      </c>
      <c r="U238" s="180"/>
      <c r="V238" s="180"/>
      <c r="W238" s="180"/>
      <c r="X238" s="180"/>
      <c r="Y238" s="180"/>
      <c r="Z238" s="180"/>
    </row>
    <row r="239" ht="12.75" customHeight="1">
      <c r="A239" s="180" t="str">
        <f>'Upload Sheet Pull'!A241</f>
        <v>Budget</v>
      </c>
      <c r="B239" s="180" t="str">
        <f>'Upload Sheet Pull'!B241</f>
        <v>7006-000000</v>
      </c>
      <c r="C239" s="180">
        <f>'Upload Sheet Pull'!C241</f>
        <v>703</v>
      </c>
      <c r="D239" s="180" t="str">
        <f>'Upload Sheet Pull'!D241</f>
        <v>006</v>
      </c>
      <c r="E239" s="180"/>
      <c r="F239" s="180" t="str">
        <f>IF('Upload Sheet Pull'!E241="","",'Upload Sheet Pull'!E241)</f>
        <v/>
      </c>
      <c r="G239" s="180"/>
      <c r="H239" s="186">
        <f>'Upload Sheet Pull'!J241</f>
        <v>0</v>
      </c>
      <c r="I239" s="186">
        <f>'Upload Sheet Pull'!K241</f>
        <v>0</v>
      </c>
      <c r="J239" s="186">
        <f>'Upload Sheet Pull'!L241</f>
        <v>0</v>
      </c>
      <c r="K239" s="186">
        <f>'Upload Sheet Pull'!M241</f>
        <v>0</v>
      </c>
      <c r="L239" s="186">
        <f>'Upload Sheet Pull'!N241</f>
        <v>0</v>
      </c>
      <c r="M239" s="186">
        <f>'Upload Sheet Pull'!O241</f>
        <v>0</v>
      </c>
      <c r="N239" s="186">
        <f>'Upload Sheet Pull'!P241</f>
        <v>0</v>
      </c>
      <c r="O239" s="186">
        <f>'Upload Sheet Pull'!Q241</f>
        <v>0</v>
      </c>
      <c r="P239" s="186">
        <f>'Upload Sheet Pull'!R241</f>
        <v>0</v>
      </c>
      <c r="Q239" s="186">
        <f>'Upload Sheet Pull'!S241</f>
        <v>1000</v>
      </c>
      <c r="R239" s="186">
        <f>'Upload Sheet Pull'!T241</f>
        <v>0</v>
      </c>
      <c r="S239" s="186">
        <f>'Upload Sheet Pull'!U241</f>
        <v>0</v>
      </c>
      <c r="T239" s="186">
        <f t="shared" si="1"/>
        <v>1000</v>
      </c>
      <c r="U239" s="180"/>
      <c r="V239" s="180"/>
      <c r="W239" s="180"/>
      <c r="X239" s="180"/>
      <c r="Y239" s="180"/>
      <c r="Z239" s="180"/>
    </row>
    <row r="240" ht="12.75" customHeight="1">
      <c r="A240" s="180" t="str">
        <f>'Upload Sheet Pull'!A242</f>
        <v>Budget</v>
      </c>
      <c r="B240" s="180" t="str">
        <f>'Upload Sheet Pull'!B242</f>
        <v>7012-000000</v>
      </c>
      <c r="C240" s="180">
        <f>'Upload Sheet Pull'!C242</f>
        <v>703</v>
      </c>
      <c r="D240" s="180" t="str">
        <f>'Upload Sheet Pull'!D242</f>
        <v>006</v>
      </c>
      <c r="E240" s="180"/>
      <c r="F240" s="180" t="str">
        <f>IF('Upload Sheet Pull'!E242="","",'Upload Sheet Pull'!E242)</f>
        <v/>
      </c>
      <c r="G240" s="180"/>
      <c r="H240" s="186">
        <f>'Upload Sheet Pull'!J242</f>
        <v>0</v>
      </c>
      <c r="I240" s="186">
        <f>'Upload Sheet Pull'!K242</f>
        <v>0</v>
      </c>
      <c r="J240" s="186">
        <f>'Upload Sheet Pull'!L242</f>
        <v>0</v>
      </c>
      <c r="K240" s="186">
        <f>'Upload Sheet Pull'!M242</f>
        <v>50</v>
      </c>
      <c r="L240" s="186">
        <f>'Upload Sheet Pull'!N242</f>
        <v>50</v>
      </c>
      <c r="M240" s="186">
        <f>'Upload Sheet Pull'!O242</f>
        <v>50</v>
      </c>
      <c r="N240" s="186">
        <f>'Upload Sheet Pull'!P242</f>
        <v>50</v>
      </c>
      <c r="O240" s="186">
        <f>'Upload Sheet Pull'!Q242</f>
        <v>50</v>
      </c>
      <c r="P240" s="186">
        <f>'Upload Sheet Pull'!R242</f>
        <v>50</v>
      </c>
      <c r="Q240" s="186">
        <f>'Upload Sheet Pull'!S242</f>
        <v>400</v>
      </c>
      <c r="R240" s="186">
        <f>'Upload Sheet Pull'!T242</f>
        <v>0</v>
      </c>
      <c r="S240" s="186">
        <f>'Upload Sheet Pull'!U242</f>
        <v>0</v>
      </c>
      <c r="T240" s="186">
        <f t="shared" si="1"/>
        <v>700</v>
      </c>
      <c r="U240" s="180"/>
      <c r="V240" s="180"/>
      <c r="W240" s="180"/>
      <c r="X240" s="180"/>
      <c r="Y240" s="180"/>
      <c r="Z240" s="180"/>
    </row>
    <row r="241" ht="12.75" customHeight="1">
      <c r="A241" s="180" t="str">
        <f>'Upload Sheet Pull'!A243</f>
        <v>Budget</v>
      </c>
      <c r="B241" s="180" t="str">
        <f>'Upload Sheet Pull'!B243</f>
        <v>7014-000000</v>
      </c>
      <c r="C241" s="180">
        <f>'Upload Sheet Pull'!C243</f>
        <v>703</v>
      </c>
      <c r="D241" s="180" t="str">
        <f>'Upload Sheet Pull'!D243</f>
        <v>006</v>
      </c>
      <c r="E241" s="180"/>
      <c r="F241" s="180" t="str">
        <f>IF('Upload Sheet Pull'!E243="","",'Upload Sheet Pull'!E243)</f>
        <v/>
      </c>
      <c r="G241" s="180"/>
      <c r="H241" s="186">
        <f>'Upload Sheet Pull'!J243</f>
        <v>0</v>
      </c>
      <c r="I241" s="186">
        <f>'Upload Sheet Pull'!K243</f>
        <v>0</v>
      </c>
      <c r="J241" s="186">
        <f>'Upload Sheet Pull'!L243</f>
        <v>100</v>
      </c>
      <c r="K241" s="186">
        <f>'Upload Sheet Pull'!M243</f>
        <v>100</v>
      </c>
      <c r="L241" s="186">
        <f>'Upload Sheet Pull'!N243</f>
        <v>100</v>
      </c>
      <c r="M241" s="186">
        <f>'Upload Sheet Pull'!O243</f>
        <v>100</v>
      </c>
      <c r="N241" s="186">
        <f>'Upload Sheet Pull'!P243</f>
        <v>100</v>
      </c>
      <c r="O241" s="186">
        <f>'Upload Sheet Pull'!Q243</f>
        <v>100</v>
      </c>
      <c r="P241" s="186">
        <f>'Upload Sheet Pull'!R243</f>
        <v>100</v>
      </c>
      <c r="Q241" s="186">
        <f>'Upload Sheet Pull'!S243</f>
        <v>100</v>
      </c>
      <c r="R241" s="186">
        <f>'Upload Sheet Pull'!T243</f>
        <v>100</v>
      </c>
      <c r="S241" s="186">
        <f>'Upload Sheet Pull'!U243</f>
        <v>100</v>
      </c>
      <c r="T241" s="186">
        <f t="shared" si="1"/>
        <v>1000</v>
      </c>
      <c r="U241" s="180"/>
      <c r="V241" s="180"/>
      <c r="W241" s="180"/>
      <c r="X241" s="180"/>
      <c r="Y241" s="180"/>
      <c r="Z241" s="180"/>
    </row>
    <row r="242" ht="12.75" customHeight="1">
      <c r="A242" s="180" t="str">
        <f>'Upload Sheet Pull'!A244</f>
        <v>Budget</v>
      </c>
      <c r="B242" s="180" t="str">
        <f>'Upload Sheet Pull'!B244</f>
        <v/>
      </c>
      <c r="C242" s="180">
        <f>'Upload Sheet Pull'!C244</f>
        <v>703</v>
      </c>
      <c r="D242" s="180" t="str">
        <f>'Upload Sheet Pull'!D244</f>
        <v>006</v>
      </c>
      <c r="E242" s="180"/>
      <c r="F242" s="180" t="str">
        <f>IF('Upload Sheet Pull'!E244="","",'Upload Sheet Pull'!E244)</f>
        <v/>
      </c>
      <c r="G242" s="180"/>
      <c r="H242" s="186">
        <f>'Upload Sheet Pull'!J244</f>
        <v>0</v>
      </c>
      <c r="I242" s="186">
        <f>'Upload Sheet Pull'!K244</f>
        <v>0</v>
      </c>
      <c r="J242" s="186">
        <f>'Upload Sheet Pull'!L244</f>
        <v>0</v>
      </c>
      <c r="K242" s="186">
        <f>'Upload Sheet Pull'!M244</f>
        <v>0</v>
      </c>
      <c r="L242" s="186">
        <f>'Upload Sheet Pull'!N244</f>
        <v>0</v>
      </c>
      <c r="M242" s="186">
        <f>'Upload Sheet Pull'!O244</f>
        <v>0</v>
      </c>
      <c r="N242" s="186">
        <f>'Upload Sheet Pull'!P244</f>
        <v>0</v>
      </c>
      <c r="O242" s="186">
        <f>'Upload Sheet Pull'!Q244</f>
        <v>0</v>
      </c>
      <c r="P242" s="186">
        <f>'Upload Sheet Pull'!R244</f>
        <v>0</v>
      </c>
      <c r="Q242" s="186">
        <f>'Upload Sheet Pull'!S244</f>
        <v>0</v>
      </c>
      <c r="R242" s="186">
        <f>'Upload Sheet Pull'!T244</f>
        <v>0</v>
      </c>
      <c r="S242" s="186">
        <f>'Upload Sheet Pull'!U244</f>
        <v>0</v>
      </c>
      <c r="T242" s="186">
        <f t="shared" si="1"/>
        <v>0</v>
      </c>
      <c r="U242" s="180"/>
      <c r="V242" s="180"/>
      <c r="W242" s="180"/>
      <c r="X242" s="180"/>
      <c r="Y242" s="180"/>
      <c r="Z242" s="180"/>
    </row>
    <row r="243" ht="12.75" customHeight="1">
      <c r="A243" s="180" t="str">
        <f>'Upload Sheet Pull'!A245</f>
        <v>Budget</v>
      </c>
      <c r="B243" s="180" t="str">
        <f>'Upload Sheet Pull'!B245</f>
        <v/>
      </c>
      <c r="C243" s="180">
        <f>'Upload Sheet Pull'!C245</f>
        <v>703</v>
      </c>
      <c r="D243" s="180" t="str">
        <f>'Upload Sheet Pull'!D245</f>
        <v>006</v>
      </c>
      <c r="E243" s="180"/>
      <c r="F243" s="180" t="str">
        <f>IF('Upload Sheet Pull'!E245="","",'Upload Sheet Pull'!E245)</f>
        <v/>
      </c>
      <c r="G243" s="180"/>
      <c r="H243" s="186">
        <f>'Upload Sheet Pull'!J245</f>
        <v>0</v>
      </c>
      <c r="I243" s="186">
        <f>'Upload Sheet Pull'!K245</f>
        <v>0</v>
      </c>
      <c r="J243" s="186">
        <f>'Upload Sheet Pull'!L245</f>
        <v>0</v>
      </c>
      <c r="K243" s="186">
        <f>'Upload Sheet Pull'!M245</f>
        <v>0</v>
      </c>
      <c r="L243" s="186">
        <f>'Upload Sheet Pull'!N245</f>
        <v>0</v>
      </c>
      <c r="M243" s="186">
        <f>'Upload Sheet Pull'!O245</f>
        <v>0</v>
      </c>
      <c r="N243" s="186">
        <f>'Upload Sheet Pull'!P245</f>
        <v>0</v>
      </c>
      <c r="O243" s="186">
        <f>'Upload Sheet Pull'!Q245</f>
        <v>0</v>
      </c>
      <c r="P243" s="186">
        <f>'Upload Sheet Pull'!R245</f>
        <v>0</v>
      </c>
      <c r="Q243" s="186">
        <f>'Upload Sheet Pull'!S245</f>
        <v>0</v>
      </c>
      <c r="R243" s="186">
        <f>'Upload Sheet Pull'!T245</f>
        <v>0</v>
      </c>
      <c r="S243" s="186">
        <f>'Upload Sheet Pull'!U245</f>
        <v>0</v>
      </c>
      <c r="T243" s="186">
        <f t="shared" si="1"/>
        <v>0</v>
      </c>
      <c r="U243" s="180"/>
      <c r="V243" s="180"/>
      <c r="W243" s="180"/>
      <c r="X243" s="180"/>
      <c r="Y243" s="180"/>
      <c r="Z243" s="180"/>
    </row>
    <row r="244" ht="12.75" customHeight="1">
      <c r="A244" s="180" t="str">
        <f>'Upload Sheet Pull'!A246</f>
        <v>Budget</v>
      </c>
      <c r="B244" s="180" t="str">
        <f>'Upload Sheet Pull'!B246</f>
        <v/>
      </c>
      <c r="C244" s="180">
        <f>'Upload Sheet Pull'!C246</f>
        <v>703</v>
      </c>
      <c r="D244" s="180" t="str">
        <f>'Upload Sheet Pull'!D246</f>
        <v>006</v>
      </c>
      <c r="E244" s="180"/>
      <c r="F244" s="180" t="str">
        <f>IF('Upload Sheet Pull'!E246="","",'Upload Sheet Pull'!E246)</f>
        <v/>
      </c>
      <c r="G244" s="180"/>
      <c r="H244" s="186">
        <f>'Upload Sheet Pull'!J246</f>
        <v>0</v>
      </c>
      <c r="I244" s="186">
        <f>'Upload Sheet Pull'!K246</f>
        <v>0</v>
      </c>
      <c r="J244" s="186">
        <f>'Upload Sheet Pull'!L246</f>
        <v>0</v>
      </c>
      <c r="K244" s="186">
        <f>'Upload Sheet Pull'!M246</f>
        <v>0</v>
      </c>
      <c r="L244" s="186">
        <f>'Upload Sheet Pull'!N246</f>
        <v>0</v>
      </c>
      <c r="M244" s="186">
        <f>'Upload Sheet Pull'!O246</f>
        <v>0</v>
      </c>
      <c r="N244" s="186">
        <f>'Upload Sheet Pull'!P246</f>
        <v>0</v>
      </c>
      <c r="O244" s="186">
        <f>'Upload Sheet Pull'!Q246</f>
        <v>0</v>
      </c>
      <c r="P244" s="186">
        <f>'Upload Sheet Pull'!R246</f>
        <v>0</v>
      </c>
      <c r="Q244" s="186">
        <f>'Upload Sheet Pull'!S246</f>
        <v>0</v>
      </c>
      <c r="R244" s="186">
        <f>'Upload Sheet Pull'!T246</f>
        <v>0</v>
      </c>
      <c r="S244" s="186">
        <f>'Upload Sheet Pull'!U246</f>
        <v>0</v>
      </c>
      <c r="T244" s="186">
        <f t="shared" si="1"/>
        <v>0</v>
      </c>
      <c r="U244" s="180"/>
      <c r="V244" s="180"/>
      <c r="W244" s="180"/>
      <c r="X244" s="180"/>
      <c r="Y244" s="180"/>
      <c r="Z244" s="180"/>
    </row>
    <row r="245" ht="12.75" customHeight="1">
      <c r="A245" s="180" t="str">
        <f>'Upload Sheet Pull'!A247</f>
        <v>Budget</v>
      </c>
      <c r="B245" s="180" t="str">
        <f>'Upload Sheet Pull'!B247</f>
        <v/>
      </c>
      <c r="C245" s="180">
        <f>'Upload Sheet Pull'!C247</f>
        <v>703</v>
      </c>
      <c r="D245" s="180" t="str">
        <f>'Upload Sheet Pull'!D247</f>
        <v>006</v>
      </c>
      <c r="E245" s="180"/>
      <c r="F245" s="180" t="str">
        <f>IF('Upload Sheet Pull'!E247="","",'Upload Sheet Pull'!E247)</f>
        <v/>
      </c>
      <c r="G245" s="180"/>
      <c r="H245" s="186">
        <f>'Upload Sheet Pull'!J247</f>
        <v>0</v>
      </c>
      <c r="I245" s="186">
        <f>'Upload Sheet Pull'!K247</f>
        <v>0</v>
      </c>
      <c r="J245" s="186">
        <f>'Upload Sheet Pull'!L247</f>
        <v>0</v>
      </c>
      <c r="K245" s="186">
        <f>'Upload Sheet Pull'!M247</f>
        <v>0</v>
      </c>
      <c r="L245" s="186">
        <f>'Upload Sheet Pull'!N247</f>
        <v>0</v>
      </c>
      <c r="M245" s="186">
        <f>'Upload Sheet Pull'!O247</f>
        <v>0</v>
      </c>
      <c r="N245" s="186">
        <f>'Upload Sheet Pull'!P247</f>
        <v>0</v>
      </c>
      <c r="O245" s="186">
        <f>'Upload Sheet Pull'!Q247</f>
        <v>0</v>
      </c>
      <c r="P245" s="186">
        <f>'Upload Sheet Pull'!R247</f>
        <v>0</v>
      </c>
      <c r="Q245" s="186">
        <f>'Upload Sheet Pull'!S247</f>
        <v>0</v>
      </c>
      <c r="R245" s="186">
        <f>'Upload Sheet Pull'!T247</f>
        <v>0</v>
      </c>
      <c r="S245" s="186">
        <f>'Upload Sheet Pull'!U247</f>
        <v>0</v>
      </c>
      <c r="T245" s="186">
        <f t="shared" si="1"/>
        <v>0</v>
      </c>
      <c r="U245" s="180"/>
      <c r="V245" s="180"/>
      <c r="W245" s="180"/>
      <c r="X245" s="180"/>
      <c r="Y245" s="180"/>
      <c r="Z245" s="180"/>
    </row>
    <row r="246" ht="12.75" customHeight="1">
      <c r="A246" s="180" t="str">
        <f>'Upload Sheet Pull'!A248</f>
        <v>Budget</v>
      </c>
      <c r="B246" s="180" t="str">
        <f>'Upload Sheet Pull'!B248</f>
        <v>7006-000000</v>
      </c>
      <c r="C246" s="180">
        <f>'Upload Sheet Pull'!C248</f>
        <v>704</v>
      </c>
      <c r="D246" s="180" t="str">
        <f>'Upload Sheet Pull'!D248</f>
        <v>006</v>
      </c>
      <c r="E246" s="180"/>
      <c r="F246" s="180" t="str">
        <f>IF('Upload Sheet Pull'!E248="","",'Upload Sheet Pull'!E248)</f>
        <v/>
      </c>
      <c r="G246" s="180"/>
      <c r="H246" s="186">
        <f>'Upload Sheet Pull'!J248</f>
        <v>0</v>
      </c>
      <c r="I246" s="186">
        <f>'Upload Sheet Pull'!K248</f>
        <v>0</v>
      </c>
      <c r="J246" s="186">
        <f>'Upload Sheet Pull'!L248</f>
        <v>0</v>
      </c>
      <c r="K246" s="186">
        <f>'Upload Sheet Pull'!M248</f>
        <v>0</v>
      </c>
      <c r="L246" s="186">
        <f>'Upload Sheet Pull'!N248</f>
        <v>0</v>
      </c>
      <c r="M246" s="186">
        <f>'Upload Sheet Pull'!O248</f>
        <v>0</v>
      </c>
      <c r="N246" s="186">
        <f>'Upload Sheet Pull'!P248</f>
        <v>0</v>
      </c>
      <c r="O246" s="186">
        <f>'Upload Sheet Pull'!Q248</f>
        <v>0</v>
      </c>
      <c r="P246" s="186">
        <f>'Upload Sheet Pull'!R248</f>
        <v>0</v>
      </c>
      <c r="Q246" s="186">
        <f>'Upload Sheet Pull'!S248</f>
        <v>0</v>
      </c>
      <c r="R246" s="186">
        <f>'Upload Sheet Pull'!T248</f>
        <v>0</v>
      </c>
      <c r="S246" s="186">
        <f>'Upload Sheet Pull'!U248</f>
        <v>0</v>
      </c>
      <c r="T246" s="186">
        <f t="shared" si="1"/>
        <v>0</v>
      </c>
      <c r="U246" s="180"/>
      <c r="V246" s="180"/>
      <c r="W246" s="180"/>
      <c r="X246" s="180"/>
      <c r="Y246" s="180"/>
      <c r="Z246" s="180"/>
    </row>
    <row r="247" ht="12.75" customHeight="1">
      <c r="A247" s="180" t="str">
        <f>'Upload Sheet Pull'!A249</f>
        <v>Budget</v>
      </c>
      <c r="B247" s="180" t="str">
        <f>'Upload Sheet Pull'!B249</f>
        <v>7010-000000</v>
      </c>
      <c r="C247" s="180">
        <f>'Upload Sheet Pull'!C249</f>
        <v>704</v>
      </c>
      <c r="D247" s="180" t="str">
        <f>'Upload Sheet Pull'!D249</f>
        <v>006</v>
      </c>
      <c r="E247" s="180"/>
      <c r="F247" s="180" t="str">
        <f>IF('Upload Sheet Pull'!E249="","",'Upload Sheet Pull'!E249)</f>
        <v/>
      </c>
      <c r="G247" s="180"/>
      <c r="H247" s="186">
        <f>'Upload Sheet Pull'!J249</f>
        <v>0</v>
      </c>
      <c r="I247" s="186">
        <f>'Upload Sheet Pull'!K249</f>
        <v>0</v>
      </c>
      <c r="J247" s="186">
        <f>'Upload Sheet Pull'!L249</f>
        <v>0</v>
      </c>
      <c r="K247" s="186">
        <f>'Upload Sheet Pull'!M249</f>
        <v>0</v>
      </c>
      <c r="L247" s="186">
        <f>'Upload Sheet Pull'!N249</f>
        <v>0</v>
      </c>
      <c r="M247" s="186">
        <f>'Upload Sheet Pull'!O249</f>
        <v>0</v>
      </c>
      <c r="N247" s="186">
        <f>'Upload Sheet Pull'!P249</f>
        <v>0</v>
      </c>
      <c r="O247" s="186">
        <f>'Upload Sheet Pull'!Q249</f>
        <v>0</v>
      </c>
      <c r="P247" s="186">
        <f>'Upload Sheet Pull'!R249</f>
        <v>0</v>
      </c>
      <c r="Q247" s="186">
        <f>'Upload Sheet Pull'!S249</f>
        <v>0</v>
      </c>
      <c r="R247" s="186">
        <f>'Upload Sheet Pull'!T249</f>
        <v>0</v>
      </c>
      <c r="S247" s="186">
        <f>'Upload Sheet Pull'!U249</f>
        <v>0</v>
      </c>
      <c r="T247" s="186">
        <f t="shared" si="1"/>
        <v>0</v>
      </c>
      <c r="U247" s="180"/>
      <c r="V247" s="180"/>
      <c r="W247" s="180"/>
      <c r="X247" s="180"/>
      <c r="Y247" s="180"/>
      <c r="Z247" s="180"/>
    </row>
    <row r="248" ht="12.75" customHeight="1">
      <c r="A248" s="180" t="str">
        <f>'Upload Sheet Pull'!A250</f>
        <v>Budget</v>
      </c>
      <c r="B248" s="180" t="str">
        <f>'Upload Sheet Pull'!B250</f>
        <v/>
      </c>
      <c r="C248" s="180">
        <f>'Upload Sheet Pull'!C250</f>
        <v>704</v>
      </c>
      <c r="D248" s="180" t="str">
        <f>'Upload Sheet Pull'!D250</f>
        <v>006</v>
      </c>
      <c r="E248" s="180"/>
      <c r="F248" s="180" t="str">
        <f>IF('Upload Sheet Pull'!E250="","",'Upload Sheet Pull'!E250)</f>
        <v/>
      </c>
      <c r="G248" s="180"/>
      <c r="H248" s="186">
        <f>'Upload Sheet Pull'!J250</f>
        <v>0</v>
      </c>
      <c r="I248" s="186">
        <f>'Upload Sheet Pull'!K250</f>
        <v>0</v>
      </c>
      <c r="J248" s="186">
        <f>'Upload Sheet Pull'!L250</f>
        <v>0</v>
      </c>
      <c r="K248" s="186">
        <f>'Upload Sheet Pull'!M250</f>
        <v>0</v>
      </c>
      <c r="L248" s="186">
        <f>'Upload Sheet Pull'!N250</f>
        <v>0</v>
      </c>
      <c r="M248" s="186">
        <f>'Upload Sheet Pull'!O250</f>
        <v>0</v>
      </c>
      <c r="N248" s="186">
        <f>'Upload Sheet Pull'!P250</f>
        <v>0</v>
      </c>
      <c r="O248" s="186">
        <f>'Upload Sheet Pull'!Q250</f>
        <v>0</v>
      </c>
      <c r="P248" s="186">
        <f>'Upload Sheet Pull'!R250</f>
        <v>0</v>
      </c>
      <c r="Q248" s="186">
        <f>'Upload Sheet Pull'!S250</f>
        <v>0</v>
      </c>
      <c r="R248" s="186">
        <f>'Upload Sheet Pull'!T250</f>
        <v>0</v>
      </c>
      <c r="S248" s="186">
        <f>'Upload Sheet Pull'!U250</f>
        <v>0</v>
      </c>
      <c r="T248" s="186">
        <f t="shared" si="1"/>
        <v>0</v>
      </c>
      <c r="U248" s="180"/>
      <c r="V248" s="180"/>
      <c r="W248" s="180"/>
      <c r="X248" s="180"/>
      <c r="Y248" s="180"/>
      <c r="Z248" s="180"/>
    </row>
    <row r="249" ht="12.75" customHeight="1">
      <c r="A249" s="180" t="str">
        <f>'Upload Sheet Pull'!A251</f>
        <v>Budget</v>
      </c>
      <c r="B249" s="180" t="str">
        <f>'Upload Sheet Pull'!B251</f>
        <v/>
      </c>
      <c r="C249" s="180">
        <f>'Upload Sheet Pull'!C251</f>
        <v>704</v>
      </c>
      <c r="D249" s="180" t="str">
        <f>'Upload Sheet Pull'!D251</f>
        <v>006</v>
      </c>
      <c r="E249" s="180"/>
      <c r="F249" s="180" t="str">
        <f>IF('Upload Sheet Pull'!E251="","",'Upload Sheet Pull'!E251)</f>
        <v/>
      </c>
      <c r="G249" s="180"/>
      <c r="H249" s="186">
        <f>'Upload Sheet Pull'!J251</f>
        <v>0</v>
      </c>
      <c r="I249" s="186">
        <f>'Upload Sheet Pull'!K251</f>
        <v>0</v>
      </c>
      <c r="J249" s="186">
        <f>'Upload Sheet Pull'!L251</f>
        <v>0</v>
      </c>
      <c r="K249" s="186">
        <f>'Upload Sheet Pull'!M251</f>
        <v>0</v>
      </c>
      <c r="L249" s="186">
        <f>'Upload Sheet Pull'!N251</f>
        <v>0</v>
      </c>
      <c r="M249" s="186">
        <f>'Upload Sheet Pull'!O251</f>
        <v>0</v>
      </c>
      <c r="N249" s="186">
        <f>'Upload Sheet Pull'!P251</f>
        <v>0</v>
      </c>
      <c r="O249" s="186">
        <f>'Upload Sheet Pull'!Q251</f>
        <v>0</v>
      </c>
      <c r="P249" s="186">
        <f>'Upload Sheet Pull'!R251</f>
        <v>0</v>
      </c>
      <c r="Q249" s="186">
        <f>'Upload Sheet Pull'!S251</f>
        <v>0</v>
      </c>
      <c r="R249" s="186">
        <f>'Upload Sheet Pull'!T251</f>
        <v>0</v>
      </c>
      <c r="S249" s="186">
        <f>'Upload Sheet Pull'!U251</f>
        <v>0</v>
      </c>
      <c r="T249" s="186">
        <f t="shared" si="1"/>
        <v>0</v>
      </c>
      <c r="U249" s="180"/>
      <c r="V249" s="180"/>
      <c r="W249" s="180"/>
      <c r="X249" s="180"/>
      <c r="Y249" s="180"/>
      <c r="Z249" s="180"/>
    </row>
    <row r="250" ht="12.75" customHeight="1">
      <c r="A250" s="180" t="str">
        <f>'Upload Sheet Pull'!A252</f>
        <v>Budget</v>
      </c>
      <c r="B250" s="180" t="str">
        <f>'Upload Sheet Pull'!B252</f>
        <v/>
      </c>
      <c r="C250" s="180">
        <f>'Upload Sheet Pull'!C252</f>
        <v>704</v>
      </c>
      <c r="D250" s="180" t="str">
        <f>'Upload Sheet Pull'!D252</f>
        <v>006</v>
      </c>
      <c r="E250" s="180"/>
      <c r="F250" s="180" t="str">
        <f>IF('Upload Sheet Pull'!E252="","",'Upload Sheet Pull'!E252)</f>
        <v/>
      </c>
      <c r="G250" s="180"/>
      <c r="H250" s="186">
        <f>'Upload Sheet Pull'!J252</f>
        <v>0</v>
      </c>
      <c r="I250" s="186">
        <f>'Upload Sheet Pull'!K252</f>
        <v>0</v>
      </c>
      <c r="J250" s="186">
        <f>'Upload Sheet Pull'!L252</f>
        <v>0</v>
      </c>
      <c r="K250" s="186">
        <f>'Upload Sheet Pull'!M252</f>
        <v>0</v>
      </c>
      <c r="L250" s="186">
        <f>'Upload Sheet Pull'!N252</f>
        <v>0</v>
      </c>
      <c r="M250" s="186">
        <f>'Upload Sheet Pull'!O252</f>
        <v>0</v>
      </c>
      <c r="N250" s="186">
        <f>'Upload Sheet Pull'!P252</f>
        <v>0</v>
      </c>
      <c r="O250" s="186">
        <f>'Upload Sheet Pull'!Q252</f>
        <v>0</v>
      </c>
      <c r="P250" s="186">
        <f>'Upload Sheet Pull'!R252</f>
        <v>0</v>
      </c>
      <c r="Q250" s="186">
        <f>'Upload Sheet Pull'!S252</f>
        <v>0</v>
      </c>
      <c r="R250" s="186">
        <f>'Upload Sheet Pull'!T252</f>
        <v>0</v>
      </c>
      <c r="S250" s="186">
        <f>'Upload Sheet Pull'!U252</f>
        <v>0</v>
      </c>
      <c r="T250" s="186">
        <f t="shared" si="1"/>
        <v>0</v>
      </c>
      <c r="U250" s="180"/>
      <c r="V250" s="180"/>
      <c r="W250" s="180"/>
      <c r="X250" s="180"/>
      <c r="Y250" s="180"/>
      <c r="Z250" s="180"/>
    </row>
    <row r="251" ht="12.75" customHeight="1">
      <c r="A251" s="180" t="str">
        <f>'Upload Sheet Pull'!A253</f>
        <v>Budget</v>
      </c>
      <c r="B251" s="180" t="str">
        <f>'Upload Sheet Pull'!B253</f>
        <v/>
      </c>
      <c r="C251" s="180">
        <f>'Upload Sheet Pull'!C253</f>
        <v>704</v>
      </c>
      <c r="D251" s="180" t="str">
        <f>'Upload Sheet Pull'!D253</f>
        <v>006</v>
      </c>
      <c r="E251" s="180"/>
      <c r="F251" s="180" t="str">
        <f>IF('Upload Sheet Pull'!E253="","",'Upload Sheet Pull'!E253)</f>
        <v/>
      </c>
      <c r="G251" s="180"/>
      <c r="H251" s="186">
        <f>'Upload Sheet Pull'!J253</f>
        <v>0</v>
      </c>
      <c r="I251" s="186">
        <f>'Upload Sheet Pull'!K253</f>
        <v>0</v>
      </c>
      <c r="J251" s="186">
        <f>'Upload Sheet Pull'!L253</f>
        <v>0</v>
      </c>
      <c r="K251" s="186">
        <f>'Upload Sheet Pull'!M253</f>
        <v>0</v>
      </c>
      <c r="L251" s="186">
        <f>'Upload Sheet Pull'!N253</f>
        <v>0</v>
      </c>
      <c r="M251" s="186">
        <f>'Upload Sheet Pull'!O253</f>
        <v>0</v>
      </c>
      <c r="N251" s="186">
        <f>'Upload Sheet Pull'!P253</f>
        <v>0</v>
      </c>
      <c r="O251" s="186">
        <f>'Upload Sheet Pull'!Q253</f>
        <v>0</v>
      </c>
      <c r="P251" s="186">
        <f>'Upload Sheet Pull'!R253</f>
        <v>0</v>
      </c>
      <c r="Q251" s="186">
        <f>'Upload Sheet Pull'!S253</f>
        <v>0</v>
      </c>
      <c r="R251" s="186">
        <f>'Upload Sheet Pull'!T253</f>
        <v>0</v>
      </c>
      <c r="S251" s="186">
        <f>'Upload Sheet Pull'!U253</f>
        <v>0</v>
      </c>
      <c r="T251" s="186">
        <f t="shared" si="1"/>
        <v>0</v>
      </c>
      <c r="U251" s="180"/>
      <c r="V251" s="180"/>
      <c r="W251" s="180"/>
      <c r="X251" s="180"/>
      <c r="Y251" s="180"/>
      <c r="Z251" s="180"/>
    </row>
    <row r="252" ht="12.75" customHeight="1">
      <c r="A252" s="180" t="str">
        <f>'Upload Sheet Pull'!A254</f>
        <v>Budget</v>
      </c>
      <c r="B252" s="180" t="str">
        <f>'Upload Sheet Pull'!B254</f>
        <v>7004-000000</v>
      </c>
      <c r="C252" s="180">
        <f>'Upload Sheet Pull'!C254</f>
        <v>706</v>
      </c>
      <c r="D252" s="180" t="str">
        <f>'Upload Sheet Pull'!D254</f>
        <v>006</v>
      </c>
      <c r="E252" s="180"/>
      <c r="F252" s="180" t="str">
        <f>IF('Upload Sheet Pull'!E254="","",'Upload Sheet Pull'!E254)</f>
        <v/>
      </c>
      <c r="G252" s="180"/>
      <c r="H252" s="186">
        <f>'Upload Sheet Pull'!J254</f>
        <v>0</v>
      </c>
      <c r="I252" s="186">
        <f>'Upload Sheet Pull'!K254</f>
        <v>0</v>
      </c>
      <c r="J252" s="186">
        <f>'Upload Sheet Pull'!L254</f>
        <v>0</v>
      </c>
      <c r="K252" s="186">
        <f>'Upload Sheet Pull'!M254</f>
        <v>0</v>
      </c>
      <c r="L252" s="186">
        <f>'Upload Sheet Pull'!N254</f>
        <v>0</v>
      </c>
      <c r="M252" s="186">
        <f>'Upload Sheet Pull'!O254</f>
        <v>0</v>
      </c>
      <c r="N252" s="186">
        <f>'Upload Sheet Pull'!P254</f>
        <v>0</v>
      </c>
      <c r="O252" s="186">
        <f>'Upload Sheet Pull'!Q254</f>
        <v>0</v>
      </c>
      <c r="P252" s="186">
        <f>'Upload Sheet Pull'!R254</f>
        <v>0</v>
      </c>
      <c r="Q252" s="186">
        <f>'Upload Sheet Pull'!S254</f>
        <v>0</v>
      </c>
      <c r="R252" s="186">
        <f>'Upload Sheet Pull'!T254</f>
        <v>0</v>
      </c>
      <c r="S252" s="186">
        <f>'Upload Sheet Pull'!U254</f>
        <v>0</v>
      </c>
      <c r="T252" s="186">
        <f t="shared" si="1"/>
        <v>0</v>
      </c>
      <c r="U252" s="180"/>
      <c r="V252" s="180"/>
      <c r="W252" s="180"/>
      <c r="X252" s="180"/>
      <c r="Y252" s="180"/>
      <c r="Z252" s="180"/>
    </row>
    <row r="253" ht="12.75" customHeight="1">
      <c r="A253" s="180" t="str">
        <f>'Upload Sheet Pull'!A255</f>
        <v>Budget</v>
      </c>
      <c r="B253" s="180" t="str">
        <f>'Upload Sheet Pull'!B255</f>
        <v>7006-000000</v>
      </c>
      <c r="C253" s="180">
        <f>'Upload Sheet Pull'!C255</f>
        <v>706</v>
      </c>
      <c r="D253" s="180" t="str">
        <f>'Upload Sheet Pull'!D255</f>
        <v>006</v>
      </c>
      <c r="E253" s="180"/>
      <c r="F253" s="180" t="str">
        <f>IF('Upload Sheet Pull'!E255="","",'Upload Sheet Pull'!E255)</f>
        <v/>
      </c>
      <c r="G253" s="180"/>
      <c r="H253" s="186">
        <f>'Upload Sheet Pull'!J255</f>
        <v>0</v>
      </c>
      <c r="I253" s="186">
        <f>'Upload Sheet Pull'!K255</f>
        <v>0</v>
      </c>
      <c r="J253" s="186">
        <f>'Upload Sheet Pull'!L255</f>
        <v>0</v>
      </c>
      <c r="K253" s="186">
        <f>'Upload Sheet Pull'!M255</f>
        <v>0</v>
      </c>
      <c r="L253" s="186">
        <f>'Upload Sheet Pull'!N255</f>
        <v>0</v>
      </c>
      <c r="M253" s="186">
        <f>'Upload Sheet Pull'!O255</f>
        <v>0</v>
      </c>
      <c r="N253" s="186">
        <f>'Upload Sheet Pull'!P255</f>
        <v>1000</v>
      </c>
      <c r="O253" s="186">
        <f>'Upload Sheet Pull'!Q255</f>
        <v>0</v>
      </c>
      <c r="P253" s="186">
        <f>'Upload Sheet Pull'!R255</f>
        <v>0</v>
      </c>
      <c r="Q253" s="186">
        <f>'Upload Sheet Pull'!S255</f>
        <v>0</v>
      </c>
      <c r="R253" s="186">
        <f>'Upload Sheet Pull'!T255</f>
        <v>0</v>
      </c>
      <c r="S253" s="186">
        <f>'Upload Sheet Pull'!U255</f>
        <v>0</v>
      </c>
      <c r="T253" s="186">
        <f t="shared" si="1"/>
        <v>1000</v>
      </c>
      <c r="U253" s="180"/>
      <c r="V253" s="180"/>
      <c r="W253" s="180"/>
      <c r="X253" s="180"/>
      <c r="Y253" s="180"/>
      <c r="Z253" s="180"/>
    </row>
    <row r="254" ht="12.75" customHeight="1">
      <c r="A254" s="180" t="str">
        <f>'Upload Sheet Pull'!A256</f>
        <v>Budget</v>
      </c>
      <c r="B254" s="180" t="str">
        <f>'Upload Sheet Pull'!B256</f>
        <v>7010-000000</v>
      </c>
      <c r="C254" s="180">
        <f>'Upload Sheet Pull'!C256</f>
        <v>706</v>
      </c>
      <c r="D254" s="180" t="str">
        <f>'Upload Sheet Pull'!D256</f>
        <v>006</v>
      </c>
      <c r="E254" s="180"/>
      <c r="F254" s="180" t="str">
        <f>IF('Upload Sheet Pull'!E256="","",'Upload Sheet Pull'!E256)</f>
        <v/>
      </c>
      <c r="G254" s="180"/>
      <c r="H254" s="186">
        <f>'Upload Sheet Pull'!J256</f>
        <v>0</v>
      </c>
      <c r="I254" s="186">
        <f>'Upload Sheet Pull'!K256</f>
        <v>0</v>
      </c>
      <c r="J254" s="186">
        <f>'Upload Sheet Pull'!L256</f>
        <v>0</v>
      </c>
      <c r="K254" s="186">
        <f>'Upload Sheet Pull'!M256</f>
        <v>0</v>
      </c>
      <c r="L254" s="186">
        <f>'Upload Sheet Pull'!N256</f>
        <v>0</v>
      </c>
      <c r="M254" s="186">
        <f>'Upload Sheet Pull'!O256</f>
        <v>0</v>
      </c>
      <c r="N254" s="186">
        <f>'Upload Sheet Pull'!P256</f>
        <v>0</v>
      </c>
      <c r="O254" s="186">
        <f>'Upload Sheet Pull'!Q256</f>
        <v>0</v>
      </c>
      <c r="P254" s="186">
        <f>'Upload Sheet Pull'!R256</f>
        <v>0</v>
      </c>
      <c r="Q254" s="186">
        <f>'Upload Sheet Pull'!S256</f>
        <v>0</v>
      </c>
      <c r="R254" s="186">
        <f>'Upload Sheet Pull'!T256</f>
        <v>0</v>
      </c>
      <c r="S254" s="186">
        <f>'Upload Sheet Pull'!U256</f>
        <v>0</v>
      </c>
      <c r="T254" s="186">
        <f t="shared" si="1"/>
        <v>0</v>
      </c>
      <c r="U254" s="180"/>
      <c r="V254" s="180"/>
      <c r="W254" s="180"/>
      <c r="X254" s="180"/>
      <c r="Y254" s="180"/>
      <c r="Z254" s="180"/>
    </row>
    <row r="255" ht="12.75" customHeight="1">
      <c r="A255" s="180" t="str">
        <f>'Upload Sheet Pull'!A257</f>
        <v>Budget</v>
      </c>
      <c r="B255" s="180" t="str">
        <f>'Upload Sheet Pull'!B257</f>
        <v>7082-000000</v>
      </c>
      <c r="C255" s="180">
        <f>'Upload Sheet Pull'!C257</f>
        <v>706</v>
      </c>
      <c r="D255" s="180" t="str">
        <f>'Upload Sheet Pull'!D257</f>
        <v>006</v>
      </c>
      <c r="E255" s="180"/>
      <c r="F255" s="180" t="str">
        <f>IF('Upload Sheet Pull'!E257="","",'Upload Sheet Pull'!E257)</f>
        <v/>
      </c>
      <c r="G255" s="180"/>
      <c r="H255" s="186">
        <f>'Upload Sheet Pull'!J257</f>
        <v>200</v>
      </c>
      <c r="I255" s="186">
        <f>'Upload Sheet Pull'!K257</f>
        <v>0</v>
      </c>
      <c r="J255" s="186">
        <f>'Upload Sheet Pull'!L257</f>
        <v>0</v>
      </c>
      <c r="K255" s="186">
        <f>'Upload Sheet Pull'!M257</f>
        <v>0</v>
      </c>
      <c r="L255" s="186">
        <f>'Upload Sheet Pull'!N257</f>
        <v>0</v>
      </c>
      <c r="M255" s="186">
        <f>'Upload Sheet Pull'!O257</f>
        <v>0</v>
      </c>
      <c r="N255" s="186">
        <f>'Upload Sheet Pull'!P257</f>
        <v>300</v>
      </c>
      <c r="O255" s="186">
        <f>'Upload Sheet Pull'!Q257</f>
        <v>0</v>
      </c>
      <c r="P255" s="186">
        <f>'Upload Sheet Pull'!R257</f>
        <v>0</v>
      </c>
      <c r="Q255" s="186">
        <f>'Upload Sheet Pull'!S257</f>
        <v>0</v>
      </c>
      <c r="R255" s="186">
        <f>'Upload Sheet Pull'!T257</f>
        <v>0</v>
      </c>
      <c r="S255" s="186">
        <f>'Upload Sheet Pull'!U257</f>
        <v>0</v>
      </c>
      <c r="T255" s="186">
        <f t="shared" si="1"/>
        <v>500</v>
      </c>
      <c r="U255" s="180"/>
      <c r="V255" s="180"/>
      <c r="W255" s="180"/>
      <c r="X255" s="180"/>
      <c r="Y255" s="180"/>
      <c r="Z255" s="180"/>
    </row>
    <row r="256" ht="12.75" customHeight="1">
      <c r="A256" s="180" t="str">
        <f>'Upload Sheet Pull'!A258</f>
        <v>Budget</v>
      </c>
      <c r="B256" s="180" t="str">
        <f>'Upload Sheet Pull'!B258</f>
        <v>7086-000000</v>
      </c>
      <c r="C256" s="180">
        <f>'Upload Sheet Pull'!C258</f>
        <v>706</v>
      </c>
      <c r="D256" s="180" t="str">
        <f>'Upload Sheet Pull'!D258</f>
        <v>006</v>
      </c>
      <c r="E256" s="180"/>
      <c r="F256" s="180" t="str">
        <f>IF('Upload Sheet Pull'!E258="","",'Upload Sheet Pull'!E258)</f>
        <v/>
      </c>
      <c r="G256" s="180"/>
      <c r="H256" s="186">
        <f>'Upload Sheet Pull'!J258</f>
        <v>99</v>
      </c>
      <c r="I256" s="186">
        <f>'Upload Sheet Pull'!K258</f>
        <v>0</v>
      </c>
      <c r="J256" s="186">
        <f>'Upload Sheet Pull'!L258</f>
        <v>0</v>
      </c>
      <c r="K256" s="186">
        <f>'Upload Sheet Pull'!M258</f>
        <v>0</v>
      </c>
      <c r="L256" s="186">
        <f>'Upload Sheet Pull'!N258</f>
        <v>0</v>
      </c>
      <c r="M256" s="186">
        <f>'Upload Sheet Pull'!O258</f>
        <v>0</v>
      </c>
      <c r="N256" s="186">
        <f>'Upload Sheet Pull'!P258</f>
        <v>0</v>
      </c>
      <c r="O256" s="186">
        <f>'Upload Sheet Pull'!Q258</f>
        <v>0</v>
      </c>
      <c r="P256" s="186">
        <f>'Upload Sheet Pull'!R258</f>
        <v>0</v>
      </c>
      <c r="Q256" s="186">
        <f>'Upload Sheet Pull'!S258</f>
        <v>0</v>
      </c>
      <c r="R256" s="186">
        <f>'Upload Sheet Pull'!T258</f>
        <v>0</v>
      </c>
      <c r="S256" s="186">
        <f>'Upload Sheet Pull'!U258</f>
        <v>0</v>
      </c>
      <c r="T256" s="186">
        <f t="shared" si="1"/>
        <v>99</v>
      </c>
      <c r="U256" s="180"/>
      <c r="V256" s="180"/>
      <c r="W256" s="180"/>
      <c r="X256" s="180"/>
      <c r="Y256" s="180"/>
      <c r="Z256" s="180"/>
    </row>
    <row r="257" ht="12.75" customHeight="1">
      <c r="A257" s="180" t="str">
        <f>'Upload Sheet Pull'!A259</f>
        <v>Budget</v>
      </c>
      <c r="B257" s="180" t="str">
        <f>'Upload Sheet Pull'!B259</f>
        <v/>
      </c>
      <c r="C257" s="180">
        <f>'Upload Sheet Pull'!C259</f>
        <v>706</v>
      </c>
      <c r="D257" s="180" t="str">
        <f>'Upload Sheet Pull'!D259</f>
        <v>006</v>
      </c>
      <c r="E257" s="180"/>
      <c r="F257" s="180" t="str">
        <f>IF('Upload Sheet Pull'!E259="","",'Upload Sheet Pull'!E259)</f>
        <v/>
      </c>
      <c r="G257" s="180"/>
      <c r="H257" s="186">
        <f>'Upload Sheet Pull'!J259</f>
        <v>0</v>
      </c>
      <c r="I257" s="186">
        <f>'Upload Sheet Pull'!K259</f>
        <v>0</v>
      </c>
      <c r="J257" s="186">
        <f>'Upload Sheet Pull'!L259</f>
        <v>0</v>
      </c>
      <c r="K257" s="186">
        <f>'Upload Sheet Pull'!M259</f>
        <v>0</v>
      </c>
      <c r="L257" s="186">
        <f>'Upload Sheet Pull'!N259</f>
        <v>0</v>
      </c>
      <c r="M257" s="186">
        <f>'Upload Sheet Pull'!O259</f>
        <v>0</v>
      </c>
      <c r="N257" s="186">
        <f>'Upload Sheet Pull'!P259</f>
        <v>0</v>
      </c>
      <c r="O257" s="186">
        <f>'Upload Sheet Pull'!Q259</f>
        <v>0</v>
      </c>
      <c r="P257" s="186">
        <f>'Upload Sheet Pull'!R259</f>
        <v>0</v>
      </c>
      <c r="Q257" s="186">
        <f>'Upload Sheet Pull'!S259</f>
        <v>0</v>
      </c>
      <c r="R257" s="186">
        <f>'Upload Sheet Pull'!T259</f>
        <v>0</v>
      </c>
      <c r="S257" s="186">
        <f>'Upload Sheet Pull'!U259</f>
        <v>0</v>
      </c>
      <c r="T257" s="186">
        <f t="shared" si="1"/>
        <v>0</v>
      </c>
      <c r="U257" s="180"/>
      <c r="V257" s="180"/>
      <c r="W257" s="180"/>
      <c r="X257" s="180"/>
      <c r="Y257" s="180"/>
      <c r="Z257" s="180"/>
    </row>
    <row r="258" ht="12.75" customHeight="1">
      <c r="A258" s="180" t="str">
        <f>'Upload Sheet Pull'!A260</f>
        <v>Budget</v>
      </c>
      <c r="B258" s="180" t="str">
        <f>'Upload Sheet Pull'!B260</f>
        <v/>
      </c>
      <c r="C258" s="180">
        <f>'Upload Sheet Pull'!C260</f>
        <v>706</v>
      </c>
      <c r="D258" s="180" t="str">
        <f>'Upload Sheet Pull'!D260</f>
        <v>006</v>
      </c>
      <c r="E258" s="180"/>
      <c r="F258" s="180" t="str">
        <f>IF('Upload Sheet Pull'!E260="","",'Upload Sheet Pull'!E260)</f>
        <v/>
      </c>
      <c r="G258" s="180"/>
      <c r="H258" s="186">
        <f>'Upload Sheet Pull'!J260</f>
        <v>0</v>
      </c>
      <c r="I258" s="186">
        <f>'Upload Sheet Pull'!K260</f>
        <v>0</v>
      </c>
      <c r="J258" s="186">
        <f>'Upload Sheet Pull'!L260</f>
        <v>0</v>
      </c>
      <c r="K258" s="186">
        <f>'Upload Sheet Pull'!M260</f>
        <v>0</v>
      </c>
      <c r="L258" s="186">
        <f>'Upload Sheet Pull'!N260</f>
        <v>0</v>
      </c>
      <c r="M258" s="186">
        <f>'Upload Sheet Pull'!O260</f>
        <v>0</v>
      </c>
      <c r="N258" s="186">
        <f>'Upload Sheet Pull'!P260</f>
        <v>0</v>
      </c>
      <c r="O258" s="186">
        <f>'Upload Sheet Pull'!Q260</f>
        <v>0</v>
      </c>
      <c r="P258" s="186">
        <f>'Upload Sheet Pull'!R260</f>
        <v>0</v>
      </c>
      <c r="Q258" s="186">
        <f>'Upload Sheet Pull'!S260</f>
        <v>0</v>
      </c>
      <c r="R258" s="186">
        <f>'Upload Sheet Pull'!T260</f>
        <v>0</v>
      </c>
      <c r="S258" s="186">
        <f>'Upload Sheet Pull'!U260</f>
        <v>0</v>
      </c>
      <c r="T258" s="186">
        <f t="shared" si="1"/>
        <v>0</v>
      </c>
      <c r="U258" s="180"/>
      <c r="V258" s="180"/>
      <c r="W258" s="180"/>
      <c r="X258" s="180"/>
      <c r="Y258" s="180"/>
      <c r="Z258" s="180"/>
    </row>
    <row r="259" ht="12.75" customHeight="1">
      <c r="A259" s="180" t="str">
        <f>'Upload Sheet Pull'!A261</f>
        <v>Budget</v>
      </c>
      <c r="B259" s="180" t="str">
        <f>'Upload Sheet Pull'!B261</f>
        <v/>
      </c>
      <c r="C259" s="180">
        <f>'Upload Sheet Pull'!C261</f>
        <v>706</v>
      </c>
      <c r="D259" s="180" t="str">
        <f>'Upload Sheet Pull'!D261</f>
        <v>006</v>
      </c>
      <c r="E259" s="180"/>
      <c r="F259" s="180" t="str">
        <f>IF('Upload Sheet Pull'!E261="","",'Upload Sheet Pull'!E261)</f>
        <v/>
      </c>
      <c r="G259" s="180"/>
      <c r="H259" s="186">
        <f>'Upload Sheet Pull'!J261</f>
        <v>0</v>
      </c>
      <c r="I259" s="186">
        <f>'Upload Sheet Pull'!K261</f>
        <v>0</v>
      </c>
      <c r="J259" s="186">
        <f>'Upload Sheet Pull'!L261</f>
        <v>0</v>
      </c>
      <c r="K259" s="186">
        <f>'Upload Sheet Pull'!M261</f>
        <v>0</v>
      </c>
      <c r="L259" s="186">
        <f>'Upload Sheet Pull'!N261</f>
        <v>0</v>
      </c>
      <c r="M259" s="186">
        <f>'Upload Sheet Pull'!O261</f>
        <v>0</v>
      </c>
      <c r="N259" s="186">
        <f>'Upload Sheet Pull'!P261</f>
        <v>0</v>
      </c>
      <c r="O259" s="186">
        <f>'Upload Sheet Pull'!Q261</f>
        <v>0</v>
      </c>
      <c r="P259" s="186">
        <f>'Upload Sheet Pull'!R261</f>
        <v>0</v>
      </c>
      <c r="Q259" s="186">
        <f>'Upload Sheet Pull'!S261</f>
        <v>0</v>
      </c>
      <c r="R259" s="186">
        <f>'Upload Sheet Pull'!T261</f>
        <v>0</v>
      </c>
      <c r="S259" s="186">
        <f>'Upload Sheet Pull'!U261</f>
        <v>0</v>
      </c>
      <c r="T259" s="186">
        <f t="shared" si="1"/>
        <v>0</v>
      </c>
      <c r="U259" s="180"/>
      <c r="V259" s="180"/>
      <c r="W259" s="180"/>
      <c r="X259" s="180"/>
      <c r="Y259" s="180"/>
      <c r="Z259" s="180"/>
    </row>
    <row r="260" ht="12.75" customHeight="1">
      <c r="A260" s="180" t="str">
        <f>'Upload Sheet Pull'!A262</f>
        <v>Budget</v>
      </c>
      <c r="B260" s="180" t="str">
        <f>'Upload Sheet Pull'!B262</f>
        <v/>
      </c>
      <c r="C260" s="180">
        <f>'Upload Sheet Pull'!C262</f>
        <v>706</v>
      </c>
      <c r="D260" s="180" t="str">
        <f>'Upload Sheet Pull'!D262</f>
        <v>006</v>
      </c>
      <c r="E260" s="180"/>
      <c r="F260" s="180" t="str">
        <f>IF('Upload Sheet Pull'!E262="","",'Upload Sheet Pull'!E262)</f>
        <v/>
      </c>
      <c r="G260" s="180"/>
      <c r="H260" s="186">
        <f>'Upload Sheet Pull'!J262</f>
        <v>0</v>
      </c>
      <c r="I260" s="186">
        <f>'Upload Sheet Pull'!K262</f>
        <v>0</v>
      </c>
      <c r="J260" s="186">
        <f>'Upload Sheet Pull'!L262</f>
        <v>0</v>
      </c>
      <c r="K260" s="186">
        <f>'Upload Sheet Pull'!M262</f>
        <v>0</v>
      </c>
      <c r="L260" s="186">
        <f>'Upload Sheet Pull'!N262</f>
        <v>0</v>
      </c>
      <c r="M260" s="186">
        <f>'Upload Sheet Pull'!O262</f>
        <v>0</v>
      </c>
      <c r="N260" s="186">
        <f>'Upload Sheet Pull'!P262</f>
        <v>0</v>
      </c>
      <c r="O260" s="186">
        <f>'Upload Sheet Pull'!Q262</f>
        <v>0</v>
      </c>
      <c r="P260" s="186">
        <f>'Upload Sheet Pull'!R262</f>
        <v>0</v>
      </c>
      <c r="Q260" s="186">
        <f>'Upload Sheet Pull'!S262</f>
        <v>0</v>
      </c>
      <c r="R260" s="186">
        <f>'Upload Sheet Pull'!T262</f>
        <v>0</v>
      </c>
      <c r="S260" s="186">
        <f>'Upload Sheet Pull'!U262</f>
        <v>0</v>
      </c>
      <c r="T260" s="186">
        <f t="shared" si="1"/>
        <v>0</v>
      </c>
      <c r="U260" s="180"/>
      <c r="V260" s="180"/>
      <c r="W260" s="180"/>
      <c r="X260" s="180"/>
      <c r="Y260" s="180"/>
      <c r="Z260" s="180"/>
    </row>
    <row r="261" ht="12.75" customHeight="1">
      <c r="A261" s="180" t="str">
        <f>'Upload Sheet Pull'!A263</f>
        <v>Budget</v>
      </c>
      <c r="B261" s="180" t="str">
        <f>'Upload Sheet Pull'!B263</f>
        <v>7004-000000</v>
      </c>
      <c r="C261" s="180">
        <f>'Upload Sheet Pull'!C263</f>
        <v>705</v>
      </c>
      <c r="D261" s="180" t="str">
        <f>'Upload Sheet Pull'!D263</f>
        <v>006</v>
      </c>
      <c r="E261" s="180"/>
      <c r="F261" s="180" t="str">
        <f>IF('Upload Sheet Pull'!E263="","",'Upload Sheet Pull'!E263)</f>
        <v/>
      </c>
      <c r="G261" s="180"/>
      <c r="H261" s="186">
        <f>'Upload Sheet Pull'!J263</f>
        <v>0</v>
      </c>
      <c r="I261" s="186">
        <f>'Upload Sheet Pull'!K263</f>
        <v>0</v>
      </c>
      <c r="J261" s="186">
        <f>'Upload Sheet Pull'!L263</f>
        <v>0</v>
      </c>
      <c r="K261" s="186">
        <f>'Upload Sheet Pull'!M263</f>
        <v>0</v>
      </c>
      <c r="L261" s="186">
        <f>'Upload Sheet Pull'!N263</f>
        <v>0</v>
      </c>
      <c r="M261" s="186">
        <f>'Upload Sheet Pull'!O263</f>
        <v>0</v>
      </c>
      <c r="N261" s="186">
        <f>'Upload Sheet Pull'!P263</f>
        <v>0</v>
      </c>
      <c r="O261" s="186">
        <f>'Upload Sheet Pull'!Q263</f>
        <v>0</v>
      </c>
      <c r="P261" s="186">
        <f>'Upload Sheet Pull'!R263</f>
        <v>0</v>
      </c>
      <c r="Q261" s="186">
        <f>'Upload Sheet Pull'!S263</f>
        <v>0</v>
      </c>
      <c r="R261" s="186">
        <f>'Upload Sheet Pull'!T263</f>
        <v>0</v>
      </c>
      <c r="S261" s="186">
        <f>'Upload Sheet Pull'!U263</f>
        <v>0</v>
      </c>
      <c r="T261" s="186">
        <f t="shared" si="1"/>
        <v>0</v>
      </c>
      <c r="U261" s="180"/>
      <c r="V261" s="180"/>
      <c r="W261" s="180"/>
      <c r="X261" s="180"/>
      <c r="Y261" s="180"/>
      <c r="Z261" s="180"/>
    </row>
    <row r="262" ht="12.75" customHeight="1">
      <c r="A262" s="180" t="str">
        <f>'Upload Sheet Pull'!A264</f>
        <v>Budget</v>
      </c>
      <c r="B262" s="180" t="str">
        <f>'Upload Sheet Pull'!B264</f>
        <v>7006-000000</v>
      </c>
      <c r="C262" s="180">
        <f>'Upload Sheet Pull'!C264</f>
        <v>705</v>
      </c>
      <c r="D262" s="180" t="str">
        <f>'Upload Sheet Pull'!D264</f>
        <v>006</v>
      </c>
      <c r="E262" s="180"/>
      <c r="F262" s="180" t="str">
        <f>IF('Upload Sheet Pull'!E264="","",'Upload Sheet Pull'!E264)</f>
        <v/>
      </c>
      <c r="G262" s="180"/>
      <c r="H262" s="186">
        <f>'Upload Sheet Pull'!J264</f>
        <v>0</v>
      </c>
      <c r="I262" s="186">
        <f>'Upload Sheet Pull'!K264</f>
        <v>0</v>
      </c>
      <c r="J262" s="186">
        <f>'Upload Sheet Pull'!L264</f>
        <v>0</v>
      </c>
      <c r="K262" s="186">
        <f>'Upload Sheet Pull'!M264</f>
        <v>0</v>
      </c>
      <c r="L262" s="186">
        <f>'Upload Sheet Pull'!N264</f>
        <v>0</v>
      </c>
      <c r="M262" s="186">
        <f>'Upload Sheet Pull'!O264</f>
        <v>0</v>
      </c>
      <c r="N262" s="186">
        <f>'Upload Sheet Pull'!P264</f>
        <v>0</v>
      </c>
      <c r="O262" s="186">
        <f>'Upload Sheet Pull'!Q264</f>
        <v>0</v>
      </c>
      <c r="P262" s="186">
        <f>'Upload Sheet Pull'!R264</f>
        <v>0</v>
      </c>
      <c r="Q262" s="186">
        <f>'Upload Sheet Pull'!S264</f>
        <v>0</v>
      </c>
      <c r="R262" s="186">
        <f>'Upload Sheet Pull'!T264</f>
        <v>0</v>
      </c>
      <c r="S262" s="186">
        <f>'Upload Sheet Pull'!U264</f>
        <v>0</v>
      </c>
      <c r="T262" s="186">
        <f t="shared" si="1"/>
        <v>0</v>
      </c>
      <c r="U262" s="180"/>
      <c r="V262" s="180"/>
      <c r="W262" s="180"/>
      <c r="X262" s="180"/>
      <c r="Y262" s="180"/>
      <c r="Z262" s="180"/>
    </row>
    <row r="263" ht="12.75" customHeight="1">
      <c r="A263" s="180" t="str">
        <f>'Upload Sheet Pull'!A265</f>
        <v>Budget</v>
      </c>
      <c r="B263" s="180" t="str">
        <f>'Upload Sheet Pull'!B265</f>
        <v>7010-000000</v>
      </c>
      <c r="C263" s="180">
        <f>'Upload Sheet Pull'!C265</f>
        <v>705</v>
      </c>
      <c r="D263" s="180" t="str">
        <f>'Upload Sheet Pull'!D265</f>
        <v>006</v>
      </c>
      <c r="E263" s="180"/>
      <c r="F263" s="180" t="str">
        <f>IF('Upload Sheet Pull'!E265="","",'Upload Sheet Pull'!E265)</f>
        <v/>
      </c>
      <c r="G263" s="180"/>
      <c r="H263" s="186">
        <f>'Upload Sheet Pull'!J265</f>
        <v>0</v>
      </c>
      <c r="I263" s="186">
        <f>'Upload Sheet Pull'!K265</f>
        <v>0</v>
      </c>
      <c r="J263" s="186">
        <f>'Upload Sheet Pull'!L265</f>
        <v>0</v>
      </c>
      <c r="K263" s="186">
        <f>'Upload Sheet Pull'!M265</f>
        <v>0</v>
      </c>
      <c r="L263" s="186">
        <f>'Upload Sheet Pull'!N265</f>
        <v>0</v>
      </c>
      <c r="M263" s="186">
        <f>'Upload Sheet Pull'!O265</f>
        <v>0</v>
      </c>
      <c r="N263" s="186">
        <f>'Upload Sheet Pull'!P265</f>
        <v>0</v>
      </c>
      <c r="O263" s="186">
        <f>'Upload Sheet Pull'!Q265</f>
        <v>0</v>
      </c>
      <c r="P263" s="186">
        <f>'Upload Sheet Pull'!R265</f>
        <v>0</v>
      </c>
      <c r="Q263" s="186">
        <f>'Upload Sheet Pull'!S265</f>
        <v>0</v>
      </c>
      <c r="R263" s="186">
        <f>'Upload Sheet Pull'!T265</f>
        <v>0</v>
      </c>
      <c r="S263" s="186">
        <f>'Upload Sheet Pull'!U265</f>
        <v>0</v>
      </c>
      <c r="T263" s="186">
        <f t="shared" si="1"/>
        <v>0</v>
      </c>
      <c r="U263" s="180"/>
      <c r="V263" s="180"/>
      <c r="W263" s="180"/>
      <c r="X263" s="180"/>
      <c r="Y263" s="180"/>
      <c r="Z263" s="180"/>
    </row>
    <row r="264" ht="12.75" customHeight="1">
      <c r="A264" s="180" t="str">
        <f>'Upload Sheet Pull'!A266</f>
        <v>Budget</v>
      </c>
      <c r="B264" s="180" t="str">
        <f>'Upload Sheet Pull'!B266</f>
        <v>7082-000000</v>
      </c>
      <c r="C264" s="180">
        <f>'Upload Sheet Pull'!C266</f>
        <v>705</v>
      </c>
      <c r="D264" s="180" t="str">
        <f>'Upload Sheet Pull'!D266</f>
        <v>006</v>
      </c>
      <c r="E264" s="180"/>
      <c r="F264" s="180" t="str">
        <f>IF('Upload Sheet Pull'!E266="","",'Upload Sheet Pull'!E266)</f>
        <v/>
      </c>
      <c r="G264" s="180"/>
      <c r="H264" s="186">
        <f>'Upload Sheet Pull'!J266</f>
        <v>0</v>
      </c>
      <c r="I264" s="186">
        <f>'Upload Sheet Pull'!K266</f>
        <v>0</v>
      </c>
      <c r="J264" s="186">
        <f>'Upload Sheet Pull'!L266</f>
        <v>0</v>
      </c>
      <c r="K264" s="186">
        <f>'Upload Sheet Pull'!M266</f>
        <v>0</v>
      </c>
      <c r="L264" s="186">
        <f>'Upload Sheet Pull'!N266</f>
        <v>0</v>
      </c>
      <c r="M264" s="186">
        <f>'Upload Sheet Pull'!O266</f>
        <v>0</v>
      </c>
      <c r="N264" s="186">
        <f>'Upload Sheet Pull'!P266</f>
        <v>0</v>
      </c>
      <c r="O264" s="186">
        <f>'Upload Sheet Pull'!Q266</f>
        <v>0</v>
      </c>
      <c r="P264" s="186">
        <f>'Upload Sheet Pull'!R266</f>
        <v>0</v>
      </c>
      <c r="Q264" s="186">
        <f>'Upload Sheet Pull'!S266</f>
        <v>0</v>
      </c>
      <c r="R264" s="186">
        <f>'Upload Sheet Pull'!T266</f>
        <v>0</v>
      </c>
      <c r="S264" s="186">
        <f>'Upload Sheet Pull'!U266</f>
        <v>0</v>
      </c>
      <c r="T264" s="186">
        <f t="shared" si="1"/>
        <v>0</v>
      </c>
      <c r="U264" s="180"/>
      <c r="V264" s="180"/>
      <c r="W264" s="180"/>
      <c r="X264" s="180"/>
      <c r="Y264" s="180"/>
      <c r="Z264" s="180"/>
    </row>
    <row r="265" ht="12.75" customHeight="1">
      <c r="A265" s="180" t="str">
        <f>'Upload Sheet Pull'!A267</f>
        <v>Budget</v>
      </c>
      <c r="B265" s="180" t="str">
        <f>'Upload Sheet Pull'!B267</f>
        <v>7086-000000</v>
      </c>
      <c r="C265" s="180">
        <f>'Upload Sheet Pull'!C267</f>
        <v>705</v>
      </c>
      <c r="D265" s="180" t="str">
        <f>'Upload Sheet Pull'!D267</f>
        <v>006</v>
      </c>
      <c r="E265" s="180"/>
      <c r="F265" s="180" t="str">
        <f>IF('Upload Sheet Pull'!E267="","",'Upload Sheet Pull'!E267)</f>
        <v/>
      </c>
      <c r="G265" s="180"/>
      <c r="H265" s="186">
        <f>'Upload Sheet Pull'!J267</f>
        <v>15</v>
      </c>
      <c r="I265" s="186">
        <f>'Upload Sheet Pull'!K267</f>
        <v>20</v>
      </c>
      <c r="J265" s="186">
        <f>'Upload Sheet Pull'!L267</f>
        <v>20</v>
      </c>
      <c r="K265" s="186">
        <f>'Upload Sheet Pull'!M267</f>
        <v>20</v>
      </c>
      <c r="L265" s="186">
        <f>'Upload Sheet Pull'!N267</f>
        <v>20</v>
      </c>
      <c r="M265" s="186">
        <f>'Upload Sheet Pull'!O267</f>
        <v>20</v>
      </c>
      <c r="N265" s="186">
        <f>'Upload Sheet Pull'!P267</f>
        <v>20</v>
      </c>
      <c r="O265" s="186">
        <f>'Upload Sheet Pull'!Q267</f>
        <v>20</v>
      </c>
      <c r="P265" s="186">
        <f>'Upload Sheet Pull'!R267</f>
        <v>20</v>
      </c>
      <c r="Q265" s="186">
        <f>'Upload Sheet Pull'!S267</f>
        <v>20</v>
      </c>
      <c r="R265" s="186">
        <f>'Upload Sheet Pull'!T267</f>
        <v>20</v>
      </c>
      <c r="S265" s="186">
        <f>'Upload Sheet Pull'!U267</f>
        <v>20</v>
      </c>
      <c r="T265" s="186">
        <f t="shared" si="1"/>
        <v>235</v>
      </c>
      <c r="U265" s="180"/>
      <c r="V265" s="180"/>
      <c r="W265" s="180"/>
      <c r="X265" s="180"/>
      <c r="Y265" s="180"/>
      <c r="Z265" s="180"/>
    </row>
    <row r="266" ht="12.75" customHeight="1">
      <c r="A266" s="180" t="str">
        <f>'Upload Sheet Pull'!A268</f>
        <v>Budget</v>
      </c>
      <c r="B266" s="180" t="str">
        <f>'Upload Sheet Pull'!B268</f>
        <v/>
      </c>
      <c r="C266" s="180">
        <f>'Upload Sheet Pull'!C268</f>
        <v>705</v>
      </c>
      <c r="D266" s="180" t="str">
        <f>'Upload Sheet Pull'!D268</f>
        <v>006</v>
      </c>
      <c r="E266" s="180"/>
      <c r="F266" s="180" t="str">
        <f>IF('Upload Sheet Pull'!E268="","",'Upload Sheet Pull'!E268)</f>
        <v/>
      </c>
      <c r="G266" s="180"/>
      <c r="H266" s="186">
        <f>'Upload Sheet Pull'!J268</f>
        <v>0</v>
      </c>
      <c r="I266" s="186">
        <f>'Upload Sheet Pull'!K268</f>
        <v>0</v>
      </c>
      <c r="J266" s="186">
        <f>'Upload Sheet Pull'!L268</f>
        <v>0</v>
      </c>
      <c r="K266" s="186">
        <f>'Upload Sheet Pull'!M268</f>
        <v>0</v>
      </c>
      <c r="L266" s="186">
        <f>'Upload Sheet Pull'!N268</f>
        <v>0</v>
      </c>
      <c r="M266" s="186">
        <f>'Upload Sheet Pull'!O268</f>
        <v>0</v>
      </c>
      <c r="N266" s="186">
        <f>'Upload Sheet Pull'!P268</f>
        <v>0</v>
      </c>
      <c r="O266" s="186">
        <f>'Upload Sheet Pull'!Q268</f>
        <v>0</v>
      </c>
      <c r="P266" s="186">
        <f>'Upload Sheet Pull'!R268</f>
        <v>0</v>
      </c>
      <c r="Q266" s="186">
        <f>'Upload Sheet Pull'!S268</f>
        <v>0</v>
      </c>
      <c r="R266" s="186">
        <f>'Upload Sheet Pull'!T268</f>
        <v>0</v>
      </c>
      <c r="S266" s="186">
        <f>'Upload Sheet Pull'!U268</f>
        <v>0</v>
      </c>
      <c r="T266" s="186">
        <f t="shared" si="1"/>
        <v>0</v>
      </c>
      <c r="U266" s="180"/>
      <c r="V266" s="180"/>
      <c r="W266" s="180"/>
      <c r="X266" s="180"/>
      <c r="Y266" s="180"/>
      <c r="Z266" s="180"/>
    </row>
    <row r="267" ht="12.75" customHeight="1">
      <c r="A267" s="180" t="str">
        <f>'Upload Sheet Pull'!A269</f>
        <v>Budget</v>
      </c>
      <c r="B267" s="180" t="str">
        <f>'Upload Sheet Pull'!B269</f>
        <v/>
      </c>
      <c r="C267" s="180">
        <f>'Upload Sheet Pull'!C269</f>
        <v>705</v>
      </c>
      <c r="D267" s="180" t="str">
        <f>'Upload Sheet Pull'!D269</f>
        <v>006</v>
      </c>
      <c r="E267" s="180"/>
      <c r="F267" s="180" t="str">
        <f>IF('Upload Sheet Pull'!E269="","",'Upload Sheet Pull'!E269)</f>
        <v/>
      </c>
      <c r="G267" s="180"/>
      <c r="H267" s="186">
        <f>'Upload Sheet Pull'!J269</f>
        <v>0</v>
      </c>
      <c r="I267" s="186">
        <f>'Upload Sheet Pull'!K269</f>
        <v>0</v>
      </c>
      <c r="J267" s="186">
        <f>'Upload Sheet Pull'!L269</f>
        <v>0</v>
      </c>
      <c r="K267" s="186">
        <f>'Upload Sheet Pull'!M269</f>
        <v>0</v>
      </c>
      <c r="L267" s="186">
        <f>'Upload Sheet Pull'!N269</f>
        <v>0</v>
      </c>
      <c r="M267" s="186">
        <f>'Upload Sheet Pull'!O269</f>
        <v>0</v>
      </c>
      <c r="N267" s="186">
        <f>'Upload Sheet Pull'!P269</f>
        <v>0</v>
      </c>
      <c r="O267" s="186">
        <f>'Upload Sheet Pull'!Q269</f>
        <v>0</v>
      </c>
      <c r="P267" s="186">
        <f>'Upload Sheet Pull'!R269</f>
        <v>0</v>
      </c>
      <c r="Q267" s="186">
        <f>'Upload Sheet Pull'!S269</f>
        <v>0</v>
      </c>
      <c r="R267" s="186">
        <f>'Upload Sheet Pull'!T269</f>
        <v>0</v>
      </c>
      <c r="S267" s="186">
        <f>'Upload Sheet Pull'!U269</f>
        <v>0</v>
      </c>
      <c r="T267" s="186">
        <f t="shared" si="1"/>
        <v>0</v>
      </c>
      <c r="U267" s="180"/>
      <c r="V267" s="180"/>
      <c r="W267" s="180"/>
      <c r="X267" s="180"/>
      <c r="Y267" s="180"/>
      <c r="Z267" s="180"/>
    </row>
    <row r="268" ht="12.75" customHeight="1">
      <c r="A268" s="180" t="str">
        <f>'Upload Sheet Pull'!A270</f>
        <v>Budget</v>
      </c>
      <c r="B268" s="180" t="str">
        <f>'Upload Sheet Pull'!B270</f>
        <v/>
      </c>
      <c r="C268" s="180">
        <f>'Upload Sheet Pull'!C270</f>
        <v>705</v>
      </c>
      <c r="D268" s="180" t="str">
        <f>'Upload Sheet Pull'!D270</f>
        <v>006</v>
      </c>
      <c r="E268" s="180"/>
      <c r="F268" s="180" t="str">
        <f>IF('Upload Sheet Pull'!E270="","",'Upload Sheet Pull'!E270)</f>
        <v/>
      </c>
      <c r="G268" s="180"/>
      <c r="H268" s="186">
        <f>'Upload Sheet Pull'!J270</f>
        <v>0</v>
      </c>
      <c r="I268" s="186">
        <f>'Upload Sheet Pull'!K270</f>
        <v>0</v>
      </c>
      <c r="J268" s="186">
        <f>'Upload Sheet Pull'!L270</f>
        <v>0</v>
      </c>
      <c r="K268" s="186">
        <f>'Upload Sheet Pull'!M270</f>
        <v>0</v>
      </c>
      <c r="L268" s="186">
        <f>'Upload Sheet Pull'!N270</f>
        <v>0</v>
      </c>
      <c r="M268" s="186">
        <f>'Upload Sheet Pull'!O270</f>
        <v>0</v>
      </c>
      <c r="N268" s="186">
        <f>'Upload Sheet Pull'!P270</f>
        <v>0</v>
      </c>
      <c r="O268" s="186">
        <f>'Upload Sheet Pull'!Q270</f>
        <v>0</v>
      </c>
      <c r="P268" s="186">
        <f>'Upload Sheet Pull'!R270</f>
        <v>0</v>
      </c>
      <c r="Q268" s="186">
        <f>'Upload Sheet Pull'!S270</f>
        <v>0</v>
      </c>
      <c r="R268" s="186">
        <f>'Upload Sheet Pull'!T270</f>
        <v>0</v>
      </c>
      <c r="S268" s="186">
        <f>'Upload Sheet Pull'!U270</f>
        <v>0</v>
      </c>
      <c r="T268" s="186">
        <f t="shared" si="1"/>
        <v>0</v>
      </c>
      <c r="U268" s="180"/>
      <c r="V268" s="180"/>
      <c r="W268" s="180"/>
      <c r="X268" s="180"/>
      <c r="Y268" s="180"/>
      <c r="Z268" s="180"/>
    </row>
    <row r="269" ht="12.75" customHeight="1">
      <c r="A269" s="180" t="str">
        <f>'Upload Sheet Pull'!A271</f>
        <v>Budget</v>
      </c>
      <c r="B269" s="180" t="str">
        <f>'Upload Sheet Pull'!B271</f>
        <v/>
      </c>
      <c r="C269" s="180">
        <f>'Upload Sheet Pull'!C271</f>
        <v>705</v>
      </c>
      <c r="D269" s="180" t="str">
        <f>'Upload Sheet Pull'!D271</f>
        <v>006</v>
      </c>
      <c r="E269" s="180"/>
      <c r="F269" s="180" t="str">
        <f>IF('Upload Sheet Pull'!E271="","",'Upload Sheet Pull'!E271)</f>
        <v/>
      </c>
      <c r="G269" s="180"/>
      <c r="H269" s="186">
        <f>'Upload Sheet Pull'!J271</f>
        <v>0</v>
      </c>
      <c r="I269" s="186">
        <f>'Upload Sheet Pull'!K271</f>
        <v>0</v>
      </c>
      <c r="J269" s="186">
        <f>'Upload Sheet Pull'!L271</f>
        <v>0</v>
      </c>
      <c r="K269" s="186">
        <f>'Upload Sheet Pull'!M271</f>
        <v>0</v>
      </c>
      <c r="L269" s="186">
        <f>'Upload Sheet Pull'!N271</f>
        <v>0</v>
      </c>
      <c r="M269" s="186">
        <f>'Upload Sheet Pull'!O271</f>
        <v>0</v>
      </c>
      <c r="N269" s="186">
        <f>'Upload Sheet Pull'!P271</f>
        <v>0</v>
      </c>
      <c r="O269" s="186">
        <f>'Upload Sheet Pull'!Q271</f>
        <v>0</v>
      </c>
      <c r="P269" s="186">
        <f>'Upload Sheet Pull'!R271</f>
        <v>0</v>
      </c>
      <c r="Q269" s="186">
        <f>'Upload Sheet Pull'!S271</f>
        <v>0</v>
      </c>
      <c r="R269" s="186">
        <f>'Upload Sheet Pull'!T271</f>
        <v>0</v>
      </c>
      <c r="S269" s="186">
        <f>'Upload Sheet Pull'!U271</f>
        <v>0</v>
      </c>
      <c r="T269" s="186">
        <f t="shared" si="1"/>
        <v>0</v>
      </c>
      <c r="U269" s="180"/>
      <c r="V269" s="180"/>
      <c r="W269" s="180"/>
      <c r="X269" s="180"/>
      <c r="Y269" s="180"/>
      <c r="Z269" s="180"/>
    </row>
    <row r="270" ht="12.75" customHeight="1">
      <c r="A270" s="180" t="str">
        <f>'Upload Sheet Pull'!A272</f>
        <v>Budget</v>
      </c>
      <c r="B270" s="180" t="str">
        <f>'Upload Sheet Pull'!B272</f>
        <v>6010-000000</v>
      </c>
      <c r="C270" s="180">
        <f>'Upload Sheet Pull'!C272</f>
        <v>800</v>
      </c>
      <c r="D270" s="180" t="str">
        <f>'Upload Sheet Pull'!D272</f>
        <v>006</v>
      </c>
      <c r="E270" s="180"/>
      <c r="F270" s="180" t="str">
        <f>IF('Upload Sheet Pull'!E272="","",'Upload Sheet Pull'!E272)</f>
        <v/>
      </c>
      <c r="G270" s="180"/>
      <c r="H270" s="186">
        <f>'Upload Sheet Pull'!J272</f>
        <v>0</v>
      </c>
      <c r="I270" s="186">
        <f>'Upload Sheet Pull'!K272</f>
        <v>0</v>
      </c>
      <c r="J270" s="186">
        <f>'Upload Sheet Pull'!L272</f>
        <v>0</v>
      </c>
      <c r="K270" s="186">
        <f>'Upload Sheet Pull'!M272</f>
        <v>0</v>
      </c>
      <c r="L270" s="186">
        <f>'Upload Sheet Pull'!N272</f>
        <v>0</v>
      </c>
      <c r="M270" s="186">
        <f>'Upload Sheet Pull'!O272</f>
        <v>0</v>
      </c>
      <c r="N270" s="186">
        <f>'Upload Sheet Pull'!P272</f>
        <v>0</v>
      </c>
      <c r="O270" s="186">
        <f>'Upload Sheet Pull'!Q272</f>
        <v>0</v>
      </c>
      <c r="P270" s="186">
        <f>'Upload Sheet Pull'!R272</f>
        <v>0</v>
      </c>
      <c r="Q270" s="186">
        <f>'Upload Sheet Pull'!S272</f>
        <v>0</v>
      </c>
      <c r="R270" s="186">
        <f>'Upload Sheet Pull'!T272</f>
        <v>0</v>
      </c>
      <c r="S270" s="186">
        <f>'Upload Sheet Pull'!U272</f>
        <v>0</v>
      </c>
      <c r="T270" s="186">
        <f t="shared" si="1"/>
        <v>0</v>
      </c>
      <c r="U270" s="180"/>
      <c r="V270" s="180"/>
      <c r="W270" s="180"/>
      <c r="X270" s="180"/>
      <c r="Y270" s="180"/>
      <c r="Z270" s="180"/>
    </row>
    <row r="271" ht="12.75" customHeight="1">
      <c r="A271" s="180" t="str">
        <f>'Upload Sheet Pull'!A273</f>
        <v>Budget</v>
      </c>
      <c r="B271" s="180" t="str">
        <f>'Upload Sheet Pull'!B273</f>
        <v>6015-000000</v>
      </c>
      <c r="C271" s="180">
        <f>'Upload Sheet Pull'!C273</f>
        <v>800</v>
      </c>
      <c r="D271" s="180" t="str">
        <f>'Upload Sheet Pull'!D273</f>
        <v>006</v>
      </c>
      <c r="E271" s="180"/>
      <c r="F271" s="180" t="str">
        <f>IF('Upload Sheet Pull'!E273="","",'Upload Sheet Pull'!E273)</f>
        <v/>
      </c>
      <c r="G271" s="180"/>
      <c r="H271" s="186">
        <f>'Upload Sheet Pull'!J273</f>
        <v>0</v>
      </c>
      <c r="I271" s="186">
        <f>'Upload Sheet Pull'!K273</f>
        <v>0</v>
      </c>
      <c r="J271" s="186">
        <f>'Upload Sheet Pull'!L273</f>
        <v>0</v>
      </c>
      <c r="K271" s="186">
        <f>'Upload Sheet Pull'!M273</f>
        <v>0</v>
      </c>
      <c r="L271" s="186">
        <f>'Upload Sheet Pull'!N273</f>
        <v>0</v>
      </c>
      <c r="M271" s="186">
        <f>'Upload Sheet Pull'!O273</f>
        <v>0</v>
      </c>
      <c r="N271" s="186">
        <f>'Upload Sheet Pull'!P273</f>
        <v>0</v>
      </c>
      <c r="O271" s="186">
        <f>'Upload Sheet Pull'!Q273</f>
        <v>0</v>
      </c>
      <c r="P271" s="186">
        <f>'Upload Sheet Pull'!R273</f>
        <v>0</v>
      </c>
      <c r="Q271" s="186">
        <f>'Upload Sheet Pull'!S273</f>
        <v>0</v>
      </c>
      <c r="R271" s="186">
        <f>'Upload Sheet Pull'!T273</f>
        <v>0</v>
      </c>
      <c r="S271" s="186">
        <f>'Upload Sheet Pull'!U273</f>
        <v>0</v>
      </c>
      <c r="T271" s="186">
        <f t="shared" si="1"/>
        <v>0</v>
      </c>
      <c r="U271" s="180"/>
      <c r="V271" s="180"/>
      <c r="W271" s="180"/>
      <c r="X271" s="180"/>
      <c r="Y271" s="180"/>
      <c r="Z271" s="180"/>
    </row>
    <row r="272" ht="12.75" customHeight="1">
      <c r="A272" s="180" t="str">
        <f>'Upload Sheet Pull'!A274</f>
        <v>Budget</v>
      </c>
      <c r="B272" s="180" t="str">
        <f>'Upload Sheet Pull'!B274</f>
        <v>6020-000000</v>
      </c>
      <c r="C272" s="180">
        <f>'Upload Sheet Pull'!C274</f>
        <v>800</v>
      </c>
      <c r="D272" s="180" t="str">
        <f>'Upload Sheet Pull'!D274</f>
        <v>006</v>
      </c>
      <c r="E272" s="180"/>
      <c r="F272" s="180" t="str">
        <f>IF('Upload Sheet Pull'!E274="","",'Upload Sheet Pull'!E274)</f>
        <v/>
      </c>
      <c r="G272" s="180"/>
      <c r="H272" s="186">
        <f>'Upload Sheet Pull'!J274</f>
        <v>0</v>
      </c>
      <c r="I272" s="186">
        <f>'Upload Sheet Pull'!K274</f>
        <v>0</v>
      </c>
      <c r="J272" s="186">
        <f>'Upload Sheet Pull'!L274</f>
        <v>0</v>
      </c>
      <c r="K272" s="186">
        <f>'Upload Sheet Pull'!M274</f>
        <v>0</v>
      </c>
      <c r="L272" s="186">
        <f>'Upload Sheet Pull'!N274</f>
        <v>0</v>
      </c>
      <c r="M272" s="186">
        <f>'Upload Sheet Pull'!O274</f>
        <v>0</v>
      </c>
      <c r="N272" s="186">
        <f>'Upload Sheet Pull'!P274</f>
        <v>0</v>
      </c>
      <c r="O272" s="186">
        <f>'Upload Sheet Pull'!Q274</f>
        <v>0</v>
      </c>
      <c r="P272" s="186">
        <f>'Upload Sheet Pull'!R274</f>
        <v>0</v>
      </c>
      <c r="Q272" s="186">
        <f>'Upload Sheet Pull'!S274</f>
        <v>0</v>
      </c>
      <c r="R272" s="186">
        <f>'Upload Sheet Pull'!T274</f>
        <v>0</v>
      </c>
      <c r="S272" s="186">
        <f>'Upload Sheet Pull'!U274</f>
        <v>0</v>
      </c>
      <c r="T272" s="186">
        <f t="shared" si="1"/>
        <v>0</v>
      </c>
      <c r="U272" s="180"/>
      <c r="V272" s="180"/>
      <c r="W272" s="180"/>
      <c r="X272" s="180"/>
      <c r="Y272" s="180"/>
      <c r="Z272" s="180"/>
    </row>
    <row r="273" ht="12.75" customHeight="1">
      <c r="A273" s="180" t="str">
        <f>'Upload Sheet Pull'!A275</f>
        <v>Budget</v>
      </c>
      <c r="B273" s="180" t="str">
        <f>'Upload Sheet Pull'!B275</f>
        <v>6025-000000</v>
      </c>
      <c r="C273" s="180">
        <f>'Upload Sheet Pull'!C275</f>
        <v>800</v>
      </c>
      <c r="D273" s="180" t="str">
        <f>'Upload Sheet Pull'!D275</f>
        <v>006</v>
      </c>
      <c r="E273" s="180"/>
      <c r="F273" s="180" t="str">
        <f>IF('Upload Sheet Pull'!E275="","",'Upload Sheet Pull'!E275)</f>
        <v/>
      </c>
      <c r="G273" s="180"/>
      <c r="H273" s="186">
        <f>'Upload Sheet Pull'!J275</f>
        <v>0</v>
      </c>
      <c r="I273" s="186">
        <f>'Upload Sheet Pull'!K275</f>
        <v>0</v>
      </c>
      <c r="J273" s="186">
        <f>'Upload Sheet Pull'!L275</f>
        <v>0</v>
      </c>
      <c r="K273" s="186">
        <f>'Upload Sheet Pull'!M275</f>
        <v>0</v>
      </c>
      <c r="L273" s="186">
        <f>'Upload Sheet Pull'!N275</f>
        <v>0</v>
      </c>
      <c r="M273" s="186">
        <f>'Upload Sheet Pull'!O275</f>
        <v>0</v>
      </c>
      <c r="N273" s="186">
        <f>'Upload Sheet Pull'!P275</f>
        <v>0</v>
      </c>
      <c r="O273" s="186">
        <f>'Upload Sheet Pull'!Q275</f>
        <v>0</v>
      </c>
      <c r="P273" s="186">
        <f>'Upload Sheet Pull'!R275</f>
        <v>0</v>
      </c>
      <c r="Q273" s="186">
        <f>'Upload Sheet Pull'!S275</f>
        <v>0</v>
      </c>
      <c r="R273" s="186">
        <f>'Upload Sheet Pull'!T275</f>
        <v>0</v>
      </c>
      <c r="S273" s="186">
        <f>'Upload Sheet Pull'!U275</f>
        <v>0</v>
      </c>
      <c r="T273" s="186">
        <f t="shared" si="1"/>
        <v>0</v>
      </c>
      <c r="U273" s="180"/>
      <c r="V273" s="180"/>
      <c r="W273" s="180"/>
      <c r="X273" s="180"/>
      <c r="Y273" s="180"/>
      <c r="Z273" s="180"/>
    </row>
    <row r="274" ht="12.75" customHeight="1">
      <c r="A274" s="180" t="str">
        <f>'Upload Sheet Pull'!A276</f>
        <v>Budget</v>
      </c>
      <c r="B274" s="180" t="str">
        <f>'Upload Sheet Pull'!B276</f>
        <v>6030-000000</v>
      </c>
      <c r="C274" s="180">
        <f>'Upload Sheet Pull'!C276</f>
        <v>800</v>
      </c>
      <c r="D274" s="180" t="str">
        <f>'Upload Sheet Pull'!D276</f>
        <v>006</v>
      </c>
      <c r="E274" s="180"/>
      <c r="F274" s="180" t="str">
        <f>IF('Upload Sheet Pull'!E276="","",'Upload Sheet Pull'!E276)</f>
        <v/>
      </c>
      <c r="G274" s="180"/>
      <c r="H274" s="186">
        <f>'Upload Sheet Pull'!J276</f>
        <v>0</v>
      </c>
      <c r="I274" s="186">
        <f>'Upload Sheet Pull'!K276</f>
        <v>0</v>
      </c>
      <c r="J274" s="186">
        <f>'Upload Sheet Pull'!L276</f>
        <v>0</v>
      </c>
      <c r="K274" s="186">
        <f>'Upload Sheet Pull'!M276</f>
        <v>0</v>
      </c>
      <c r="L274" s="186">
        <f>'Upload Sheet Pull'!N276</f>
        <v>0</v>
      </c>
      <c r="M274" s="186">
        <f>'Upload Sheet Pull'!O276</f>
        <v>0</v>
      </c>
      <c r="N274" s="186">
        <f>'Upload Sheet Pull'!P276</f>
        <v>0</v>
      </c>
      <c r="O274" s="186">
        <f>'Upload Sheet Pull'!Q276</f>
        <v>0</v>
      </c>
      <c r="P274" s="186">
        <f>'Upload Sheet Pull'!R276</f>
        <v>0</v>
      </c>
      <c r="Q274" s="186">
        <f>'Upload Sheet Pull'!S276</f>
        <v>0</v>
      </c>
      <c r="R274" s="186">
        <f>'Upload Sheet Pull'!T276</f>
        <v>0</v>
      </c>
      <c r="S274" s="186">
        <f>'Upload Sheet Pull'!U276</f>
        <v>0</v>
      </c>
      <c r="T274" s="186">
        <f t="shared" si="1"/>
        <v>0</v>
      </c>
      <c r="U274" s="180"/>
      <c r="V274" s="180"/>
      <c r="W274" s="180"/>
      <c r="X274" s="180"/>
      <c r="Y274" s="180"/>
      <c r="Z274" s="180"/>
    </row>
    <row r="275" ht="12.75" customHeight="1">
      <c r="A275" s="180" t="str">
        <f>'Upload Sheet Pull'!A277</f>
        <v>Budget</v>
      </c>
      <c r="B275" s="180" t="str">
        <f>'Upload Sheet Pull'!B277</f>
        <v>6035-000000</v>
      </c>
      <c r="C275" s="180">
        <f>'Upload Sheet Pull'!C277</f>
        <v>800</v>
      </c>
      <c r="D275" s="180" t="str">
        <f>'Upload Sheet Pull'!D277</f>
        <v>006</v>
      </c>
      <c r="E275" s="180"/>
      <c r="F275" s="180" t="str">
        <f>IF('Upload Sheet Pull'!E277="","",'Upload Sheet Pull'!E277)</f>
        <v/>
      </c>
      <c r="G275" s="180"/>
      <c r="H275" s="186">
        <f>'Upload Sheet Pull'!J277</f>
        <v>0</v>
      </c>
      <c r="I275" s="186">
        <f>'Upload Sheet Pull'!K277</f>
        <v>0</v>
      </c>
      <c r="J275" s="186">
        <f>'Upload Sheet Pull'!L277</f>
        <v>0</v>
      </c>
      <c r="K275" s="186">
        <f>'Upload Sheet Pull'!M277</f>
        <v>0</v>
      </c>
      <c r="L275" s="186">
        <f>'Upload Sheet Pull'!N277</f>
        <v>0</v>
      </c>
      <c r="M275" s="186">
        <f>'Upload Sheet Pull'!O277</f>
        <v>0</v>
      </c>
      <c r="N275" s="186">
        <f>'Upload Sheet Pull'!P277</f>
        <v>0</v>
      </c>
      <c r="O275" s="186">
        <f>'Upload Sheet Pull'!Q277</f>
        <v>0</v>
      </c>
      <c r="P275" s="186">
        <f>'Upload Sheet Pull'!R277</f>
        <v>0</v>
      </c>
      <c r="Q275" s="186">
        <f>'Upload Sheet Pull'!S277</f>
        <v>0</v>
      </c>
      <c r="R275" s="186">
        <f>'Upload Sheet Pull'!T277</f>
        <v>0</v>
      </c>
      <c r="S275" s="186">
        <f>'Upload Sheet Pull'!U277</f>
        <v>0</v>
      </c>
      <c r="T275" s="186">
        <f t="shared" si="1"/>
        <v>0</v>
      </c>
      <c r="U275" s="180"/>
      <c r="V275" s="180"/>
      <c r="W275" s="180"/>
      <c r="X275" s="180"/>
      <c r="Y275" s="180"/>
      <c r="Z275" s="180"/>
    </row>
    <row r="276" ht="12.75" customHeight="1">
      <c r="A276" s="180" t="str">
        <f>'Upload Sheet Pull'!A278</f>
        <v>Budget</v>
      </c>
      <c r="B276" s="180" t="str">
        <f>'Upload Sheet Pull'!B278</f>
        <v>6050-000000</v>
      </c>
      <c r="C276" s="180">
        <f>'Upload Sheet Pull'!C278</f>
        <v>800</v>
      </c>
      <c r="D276" s="180" t="str">
        <f>'Upload Sheet Pull'!D278</f>
        <v>006</v>
      </c>
      <c r="E276" s="180"/>
      <c r="F276" s="180" t="str">
        <f>IF('Upload Sheet Pull'!E278="","",'Upload Sheet Pull'!E278)</f>
        <v/>
      </c>
      <c r="G276" s="180"/>
      <c r="H276" s="186">
        <f>'Upload Sheet Pull'!J278</f>
        <v>0</v>
      </c>
      <c r="I276" s="186">
        <f>'Upload Sheet Pull'!K278</f>
        <v>0</v>
      </c>
      <c r="J276" s="186">
        <f>'Upload Sheet Pull'!L278</f>
        <v>0</v>
      </c>
      <c r="K276" s="186">
        <f>'Upload Sheet Pull'!M278</f>
        <v>0</v>
      </c>
      <c r="L276" s="186">
        <f>'Upload Sheet Pull'!N278</f>
        <v>0</v>
      </c>
      <c r="M276" s="186">
        <f>'Upload Sheet Pull'!O278</f>
        <v>0</v>
      </c>
      <c r="N276" s="186">
        <f>'Upload Sheet Pull'!P278</f>
        <v>0</v>
      </c>
      <c r="O276" s="186">
        <f>'Upload Sheet Pull'!Q278</f>
        <v>0</v>
      </c>
      <c r="P276" s="186">
        <f>'Upload Sheet Pull'!R278</f>
        <v>0</v>
      </c>
      <c r="Q276" s="186">
        <f>'Upload Sheet Pull'!S278</f>
        <v>0</v>
      </c>
      <c r="R276" s="186">
        <f>'Upload Sheet Pull'!T278</f>
        <v>0</v>
      </c>
      <c r="S276" s="186">
        <f>'Upload Sheet Pull'!U278</f>
        <v>0</v>
      </c>
      <c r="T276" s="186">
        <f t="shared" si="1"/>
        <v>0</v>
      </c>
      <c r="U276" s="180"/>
      <c r="V276" s="180"/>
      <c r="W276" s="180"/>
      <c r="X276" s="180"/>
      <c r="Y276" s="180"/>
      <c r="Z276" s="180"/>
    </row>
    <row r="277" ht="12.75" customHeight="1">
      <c r="A277" s="180" t="str">
        <f>'Upload Sheet Pull'!A279</f>
        <v>Budget</v>
      </c>
      <c r="B277" s="180" t="str">
        <f>'Upload Sheet Pull'!B279</f>
        <v>6055-000000</v>
      </c>
      <c r="C277" s="180">
        <f>'Upload Sheet Pull'!C279</f>
        <v>800</v>
      </c>
      <c r="D277" s="180" t="str">
        <f>'Upload Sheet Pull'!D279</f>
        <v>006</v>
      </c>
      <c r="E277" s="180"/>
      <c r="F277" s="180" t="str">
        <f>IF('Upload Sheet Pull'!E279="","",'Upload Sheet Pull'!E279)</f>
        <v/>
      </c>
      <c r="G277" s="180"/>
      <c r="H277" s="186">
        <f>'Upload Sheet Pull'!J279</f>
        <v>0</v>
      </c>
      <c r="I277" s="186">
        <f>'Upload Sheet Pull'!K279</f>
        <v>0</v>
      </c>
      <c r="J277" s="186">
        <f>'Upload Sheet Pull'!L279</f>
        <v>0</v>
      </c>
      <c r="K277" s="186">
        <f>'Upload Sheet Pull'!M279</f>
        <v>0</v>
      </c>
      <c r="L277" s="186">
        <f>'Upload Sheet Pull'!N279</f>
        <v>0</v>
      </c>
      <c r="M277" s="186">
        <f>'Upload Sheet Pull'!O279</f>
        <v>0</v>
      </c>
      <c r="N277" s="186">
        <f>'Upload Sheet Pull'!P279</f>
        <v>0</v>
      </c>
      <c r="O277" s="186">
        <f>'Upload Sheet Pull'!Q279</f>
        <v>0</v>
      </c>
      <c r="P277" s="186">
        <f>'Upload Sheet Pull'!R279</f>
        <v>0</v>
      </c>
      <c r="Q277" s="186">
        <f>'Upload Sheet Pull'!S279</f>
        <v>0</v>
      </c>
      <c r="R277" s="186">
        <f>'Upload Sheet Pull'!T279</f>
        <v>0</v>
      </c>
      <c r="S277" s="186">
        <f>'Upload Sheet Pull'!U279</f>
        <v>0</v>
      </c>
      <c r="T277" s="186">
        <f t="shared" si="1"/>
        <v>0</v>
      </c>
      <c r="U277" s="180"/>
      <c r="V277" s="180"/>
      <c r="W277" s="180"/>
      <c r="X277" s="180"/>
      <c r="Y277" s="180"/>
      <c r="Z277" s="180"/>
    </row>
    <row r="278" ht="12.75" customHeight="1">
      <c r="A278" s="180" t="str">
        <f>'Upload Sheet Pull'!A280</f>
        <v>Budget</v>
      </c>
      <c r="B278" s="180" t="str">
        <f>'Upload Sheet Pull'!B280</f>
        <v>7006-000000</v>
      </c>
      <c r="C278" s="180">
        <f>'Upload Sheet Pull'!C280</f>
        <v>801</v>
      </c>
      <c r="D278" s="180" t="str">
        <f>'Upload Sheet Pull'!D280</f>
        <v>006</v>
      </c>
      <c r="E278" s="180"/>
      <c r="F278" s="180" t="str">
        <f>IF('Upload Sheet Pull'!E280="","",'Upload Sheet Pull'!E280)</f>
        <v/>
      </c>
      <c r="G278" s="180"/>
      <c r="H278" s="186">
        <f>'Upload Sheet Pull'!J280</f>
        <v>0</v>
      </c>
      <c r="I278" s="186">
        <f>'Upload Sheet Pull'!K280</f>
        <v>0</v>
      </c>
      <c r="J278" s="186">
        <f>'Upload Sheet Pull'!L280</f>
        <v>0</v>
      </c>
      <c r="K278" s="186">
        <f>'Upload Sheet Pull'!M280</f>
        <v>0</v>
      </c>
      <c r="L278" s="186">
        <f>'Upload Sheet Pull'!N280</f>
        <v>0</v>
      </c>
      <c r="M278" s="186">
        <f>'Upload Sheet Pull'!O280</f>
        <v>0</v>
      </c>
      <c r="N278" s="186">
        <f>'Upload Sheet Pull'!P280</f>
        <v>0</v>
      </c>
      <c r="O278" s="186">
        <f>'Upload Sheet Pull'!Q280</f>
        <v>0</v>
      </c>
      <c r="P278" s="186">
        <f>'Upload Sheet Pull'!R280</f>
        <v>0</v>
      </c>
      <c r="Q278" s="186">
        <f>'Upload Sheet Pull'!S280</f>
        <v>0</v>
      </c>
      <c r="R278" s="186">
        <f>'Upload Sheet Pull'!T280</f>
        <v>0</v>
      </c>
      <c r="S278" s="186">
        <f>'Upload Sheet Pull'!U280</f>
        <v>0</v>
      </c>
      <c r="T278" s="186">
        <f t="shared" si="1"/>
        <v>0</v>
      </c>
      <c r="U278" s="180"/>
      <c r="V278" s="180"/>
      <c r="W278" s="180"/>
      <c r="X278" s="180"/>
      <c r="Y278" s="180"/>
      <c r="Z278" s="180"/>
    </row>
    <row r="279" ht="12.75" customHeight="1">
      <c r="A279" s="180" t="str">
        <f>'Upload Sheet Pull'!A281</f>
        <v>Budget</v>
      </c>
      <c r="B279" s="180" t="str">
        <f>'Upload Sheet Pull'!B281</f>
        <v>7010-000000</v>
      </c>
      <c r="C279" s="180">
        <f>'Upload Sheet Pull'!C281</f>
        <v>801</v>
      </c>
      <c r="D279" s="180" t="str">
        <f>'Upload Sheet Pull'!D281</f>
        <v>006</v>
      </c>
      <c r="E279" s="180"/>
      <c r="F279" s="180" t="str">
        <f>IF('Upload Sheet Pull'!E281="","",'Upload Sheet Pull'!E281)</f>
        <v/>
      </c>
      <c r="G279" s="180"/>
      <c r="H279" s="186">
        <f>'Upload Sheet Pull'!J281</f>
        <v>0</v>
      </c>
      <c r="I279" s="186">
        <f>'Upload Sheet Pull'!K281</f>
        <v>0</v>
      </c>
      <c r="J279" s="186">
        <f>'Upload Sheet Pull'!L281</f>
        <v>0</v>
      </c>
      <c r="K279" s="186">
        <f>'Upload Sheet Pull'!M281</f>
        <v>0</v>
      </c>
      <c r="L279" s="186">
        <f>'Upload Sheet Pull'!N281</f>
        <v>0</v>
      </c>
      <c r="M279" s="186">
        <f>'Upload Sheet Pull'!O281</f>
        <v>1375</v>
      </c>
      <c r="N279" s="186">
        <f>'Upload Sheet Pull'!P281</f>
        <v>0</v>
      </c>
      <c r="O279" s="186">
        <f>'Upload Sheet Pull'!Q281</f>
        <v>0</v>
      </c>
      <c r="P279" s="186">
        <f>'Upload Sheet Pull'!R281</f>
        <v>0</v>
      </c>
      <c r="Q279" s="186">
        <f>'Upload Sheet Pull'!S281</f>
        <v>0</v>
      </c>
      <c r="R279" s="186">
        <f>'Upload Sheet Pull'!T281</f>
        <v>0</v>
      </c>
      <c r="S279" s="186">
        <f>'Upload Sheet Pull'!U281</f>
        <v>0</v>
      </c>
      <c r="T279" s="186">
        <f t="shared" si="1"/>
        <v>1375</v>
      </c>
      <c r="U279" s="180"/>
      <c r="V279" s="180"/>
      <c r="W279" s="180"/>
      <c r="X279" s="180"/>
      <c r="Y279" s="180"/>
      <c r="Z279" s="180"/>
    </row>
    <row r="280" ht="12.75" customHeight="1">
      <c r="A280" s="180" t="str">
        <f>'Upload Sheet Pull'!A282</f>
        <v>Budget</v>
      </c>
      <c r="B280" s="180" t="str">
        <f>'Upload Sheet Pull'!B282</f>
        <v>7012-000000</v>
      </c>
      <c r="C280" s="180">
        <f>'Upload Sheet Pull'!C282</f>
        <v>801</v>
      </c>
      <c r="D280" s="180" t="str">
        <f>'Upload Sheet Pull'!D282</f>
        <v>006</v>
      </c>
      <c r="E280" s="180"/>
      <c r="F280" s="180" t="str">
        <f>IF('Upload Sheet Pull'!E282="","",'Upload Sheet Pull'!E282)</f>
        <v/>
      </c>
      <c r="G280" s="180"/>
      <c r="H280" s="186">
        <f>'Upload Sheet Pull'!J282</f>
        <v>0</v>
      </c>
      <c r="I280" s="186">
        <f>'Upload Sheet Pull'!K282</f>
        <v>0</v>
      </c>
      <c r="J280" s="186">
        <f>'Upload Sheet Pull'!L282</f>
        <v>0</v>
      </c>
      <c r="K280" s="186">
        <f>'Upload Sheet Pull'!M282</f>
        <v>0</v>
      </c>
      <c r="L280" s="186">
        <f>'Upload Sheet Pull'!N282</f>
        <v>0</v>
      </c>
      <c r="M280" s="186">
        <f>'Upload Sheet Pull'!O282</f>
        <v>0</v>
      </c>
      <c r="N280" s="186">
        <f>'Upload Sheet Pull'!P282</f>
        <v>0</v>
      </c>
      <c r="O280" s="186">
        <f>'Upload Sheet Pull'!Q282</f>
        <v>0</v>
      </c>
      <c r="P280" s="186">
        <f>'Upload Sheet Pull'!R282</f>
        <v>0</v>
      </c>
      <c r="Q280" s="186">
        <f>'Upload Sheet Pull'!S282</f>
        <v>0</v>
      </c>
      <c r="R280" s="186">
        <f>'Upload Sheet Pull'!T282</f>
        <v>0</v>
      </c>
      <c r="S280" s="186">
        <f>'Upload Sheet Pull'!U282</f>
        <v>0</v>
      </c>
      <c r="T280" s="186">
        <f t="shared" si="1"/>
        <v>0</v>
      </c>
      <c r="U280" s="180"/>
      <c r="V280" s="180"/>
      <c r="W280" s="180"/>
      <c r="X280" s="180"/>
      <c r="Y280" s="180"/>
      <c r="Z280" s="180"/>
    </row>
    <row r="281" ht="12.75" customHeight="1">
      <c r="A281" s="180" t="str">
        <f>'Upload Sheet Pull'!A283</f>
        <v>Budget</v>
      </c>
      <c r="B281" s="180" t="str">
        <f>'Upload Sheet Pull'!B283</f>
        <v>7014-000000</v>
      </c>
      <c r="C281" s="180">
        <f>'Upload Sheet Pull'!C283</f>
        <v>801</v>
      </c>
      <c r="D281" s="180" t="str">
        <f>'Upload Sheet Pull'!D283</f>
        <v>006</v>
      </c>
      <c r="E281" s="180"/>
      <c r="F281" s="180" t="str">
        <f>IF('Upload Sheet Pull'!E283="","",'Upload Sheet Pull'!E283)</f>
        <v/>
      </c>
      <c r="G281" s="180"/>
      <c r="H281" s="186">
        <f>'Upload Sheet Pull'!J283</f>
        <v>0</v>
      </c>
      <c r="I281" s="186">
        <f>'Upload Sheet Pull'!K283</f>
        <v>0</v>
      </c>
      <c r="J281" s="186">
        <f>'Upload Sheet Pull'!L283</f>
        <v>0</v>
      </c>
      <c r="K281" s="186">
        <f>'Upload Sheet Pull'!M283</f>
        <v>0</v>
      </c>
      <c r="L281" s="186">
        <f>'Upload Sheet Pull'!N283</f>
        <v>0</v>
      </c>
      <c r="M281" s="186">
        <f>'Upload Sheet Pull'!O283</f>
        <v>0</v>
      </c>
      <c r="N281" s="186">
        <f>'Upload Sheet Pull'!P283</f>
        <v>0</v>
      </c>
      <c r="O281" s="186">
        <f>'Upload Sheet Pull'!Q283</f>
        <v>0</v>
      </c>
      <c r="P281" s="186">
        <f>'Upload Sheet Pull'!R283</f>
        <v>0</v>
      </c>
      <c r="Q281" s="186">
        <f>'Upload Sheet Pull'!S283</f>
        <v>0</v>
      </c>
      <c r="R281" s="186">
        <f>'Upload Sheet Pull'!T283</f>
        <v>0</v>
      </c>
      <c r="S281" s="186">
        <f>'Upload Sheet Pull'!U283</f>
        <v>0</v>
      </c>
      <c r="T281" s="186">
        <f t="shared" si="1"/>
        <v>0</v>
      </c>
      <c r="U281" s="180"/>
      <c r="V281" s="180"/>
      <c r="W281" s="180"/>
      <c r="X281" s="180"/>
      <c r="Y281" s="180"/>
      <c r="Z281" s="180"/>
    </row>
    <row r="282" ht="12.75" customHeight="1">
      <c r="A282" s="180" t="str">
        <f>'Upload Sheet Pull'!A284</f>
        <v>Budget</v>
      </c>
      <c r="B282" s="180" t="str">
        <f>'Upload Sheet Pull'!B284</f>
        <v>7086-000000</v>
      </c>
      <c r="C282" s="180">
        <f>'Upload Sheet Pull'!C284</f>
        <v>801</v>
      </c>
      <c r="D282" s="180" t="str">
        <f>'Upload Sheet Pull'!D284</f>
        <v>006</v>
      </c>
      <c r="E282" s="180"/>
      <c r="F282" s="180" t="str">
        <f>IF('Upload Sheet Pull'!E284="","",'Upload Sheet Pull'!E284)</f>
        <v/>
      </c>
      <c r="G282" s="180"/>
      <c r="H282" s="186">
        <f>'Upload Sheet Pull'!J284</f>
        <v>0</v>
      </c>
      <c r="I282" s="186">
        <f>'Upload Sheet Pull'!K284</f>
        <v>0</v>
      </c>
      <c r="J282" s="186">
        <f>'Upload Sheet Pull'!L284</f>
        <v>0</v>
      </c>
      <c r="K282" s="186">
        <f>'Upload Sheet Pull'!M284</f>
        <v>0</v>
      </c>
      <c r="L282" s="186">
        <f>'Upload Sheet Pull'!N284</f>
        <v>0</v>
      </c>
      <c r="M282" s="186">
        <f>'Upload Sheet Pull'!O284</f>
        <v>0</v>
      </c>
      <c r="N282" s="186">
        <f>'Upload Sheet Pull'!P284</f>
        <v>0</v>
      </c>
      <c r="O282" s="186">
        <f>'Upload Sheet Pull'!Q284</f>
        <v>0</v>
      </c>
      <c r="P282" s="186">
        <f>'Upload Sheet Pull'!R284</f>
        <v>0</v>
      </c>
      <c r="Q282" s="186">
        <f>'Upload Sheet Pull'!S284</f>
        <v>0</v>
      </c>
      <c r="R282" s="186">
        <f>'Upload Sheet Pull'!T284</f>
        <v>0</v>
      </c>
      <c r="S282" s="186">
        <f>'Upload Sheet Pull'!U284</f>
        <v>0</v>
      </c>
      <c r="T282" s="186">
        <f t="shared" si="1"/>
        <v>0</v>
      </c>
      <c r="U282" s="180"/>
      <c r="V282" s="180"/>
      <c r="W282" s="180"/>
      <c r="X282" s="180"/>
      <c r="Y282" s="180"/>
      <c r="Z282" s="180"/>
    </row>
    <row r="283" ht="12.75" customHeight="1">
      <c r="A283" s="180" t="str">
        <f>'Upload Sheet Pull'!A285</f>
        <v>Budget</v>
      </c>
      <c r="B283" s="180" t="str">
        <f>'Upload Sheet Pull'!B285</f>
        <v>7090-000000</v>
      </c>
      <c r="C283" s="180">
        <f>'Upload Sheet Pull'!C285</f>
        <v>801</v>
      </c>
      <c r="D283" s="180" t="str">
        <f>'Upload Sheet Pull'!D285</f>
        <v>006</v>
      </c>
      <c r="E283" s="180"/>
      <c r="F283" s="180" t="str">
        <f>IF('Upload Sheet Pull'!E285="","",'Upload Sheet Pull'!E285)</f>
        <v/>
      </c>
      <c r="G283" s="180"/>
      <c r="H283" s="186">
        <f>'Upload Sheet Pull'!J285</f>
        <v>0</v>
      </c>
      <c r="I283" s="186">
        <f>'Upload Sheet Pull'!K285</f>
        <v>0</v>
      </c>
      <c r="J283" s="186">
        <f>'Upload Sheet Pull'!L285</f>
        <v>0</v>
      </c>
      <c r="K283" s="186">
        <f>'Upload Sheet Pull'!M285</f>
        <v>0</v>
      </c>
      <c r="L283" s="186">
        <f>'Upload Sheet Pull'!N285</f>
        <v>0</v>
      </c>
      <c r="M283" s="186">
        <f>'Upload Sheet Pull'!O285</f>
        <v>0</v>
      </c>
      <c r="N283" s="186">
        <f>'Upload Sheet Pull'!P285</f>
        <v>0</v>
      </c>
      <c r="O283" s="186">
        <f>'Upload Sheet Pull'!Q285</f>
        <v>0</v>
      </c>
      <c r="P283" s="186">
        <f>'Upload Sheet Pull'!R285</f>
        <v>0</v>
      </c>
      <c r="Q283" s="186">
        <f>'Upload Sheet Pull'!S285</f>
        <v>0</v>
      </c>
      <c r="R283" s="186">
        <f>'Upload Sheet Pull'!T285</f>
        <v>0</v>
      </c>
      <c r="S283" s="186">
        <f>'Upload Sheet Pull'!U285</f>
        <v>0</v>
      </c>
      <c r="T283" s="186">
        <f t="shared" si="1"/>
        <v>0</v>
      </c>
      <c r="U283" s="180"/>
      <c r="V283" s="180"/>
      <c r="W283" s="180"/>
      <c r="X283" s="180"/>
      <c r="Y283" s="180"/>
      <c r="Z283" s="180"/>
    </row>
    <row r="284" ht="12.75" customHeight="1">
      <c r="A284" s="180" t="str">
        <f>'Upload Sheet Pull'!A286</f>
        <v>Budget</v>
      </c>
      <c r="B284" s="180" t="str">
        <f>'Upload Sheet Pull'!B286</f>
        <v/>
      </c>
      <c r="C284" s="180">
        <f>'Upload Sheet Pull'!C286</f>
        <v>801</v>
      </c>
      <c r="D284" s="180" t="str">
        <f>'Upload Sheet Pull'!D286</f>
        <v>006</v>
      </c>
      <c r="E284" s="180"/>
      <c r="F284" s="180" t="str">
        <f>IF('Upload Sheet Pull'!E286="","",'Upload Sheet Pull'!E286)</f>
        <v/>
      </c>
      <c r="G284" s="180"/>
      <c r="H284" s="186">
        <f>'Upload Sheet Pull'!J286</f>
        <v>0</v>
      </c>
      <c r="I284" s="186">
        <f>'Upload Sheet Pull'!K286</f>
        <v>0</v>
      </c>
      <c r="J284" s="186">
        <f>'Upload Sheet Pull'!L286</f>
        <v>0</v>
      </c>
      <c r="K284" s="186">
        <f>'Upload Sheet Pull'!M286</f>
        <v>0</v>
      </c>
      <c r="L284" s="186">
        <f>'Upload Sheet Pull'!N286</f>
        <v>0</v>
      </c>
      <c r="M284" s="186">
        <f>'Upload Sheet Pull'!O286</f>
        <v>0</v>
      </c>
      <c r="N284" s="186">
        <f>'Upload Sheet Pull'!P286</f>
        <v>0</v>
      </c>
      <c r="O284" s="186">
        <f>'Upload Sheet Pull'!Q286</f>
        <v>0</v>
      </c>
      <c r="P284" s="186">
        <f>'Upload Sheet Pull'!R286</f>
        <v>0</v>
      </c>
      <c r="Q284" s="186">
        <f>'Upload Sheet Pull'!S286</f>
        <v>0</v>
      </c>
      <c r="R284" s="186">
        <f>'Upload Sheet Pull'!T286</f>
        <v>0</v>
      </c>
      <c r="S284" s="186">
        <f>'Upload Sheet Pull'!U286</f>
        <v>0</v>
      </c>
      <c r="T284" s="186">
        <f t="shared" si="1"/>
        <v>0</v>
      </c>
      <c r="U284" s="180"/>
      <c r="V284" s="180"/>
      <c r="W284" s="180"/>
      <c r="X284" s="180"/>
      <c r="Y284" s="180"/>
      <c r="Z284" s="180"/>
    </row>
    <row r="285" ht="12.75" customHeight="1">
      <c r="A285" s="180" t="str">
        <f>'Upload Sheet Pull'!A287</f>
        <v>Budget</v>
      </c>
      <c r="B285" s="180" t="str">
        <f>'Upload Sheet Pull'!B287</f>
        <v/>
      </c>
      <c r="C285" s="180">
        <f>'Upload Sheet Pull'!C287</f>
        <v>801</v>
      </c>
      <c r="D285" s="180" t="str">
        <f>'Upload Sheet Pull'!D287</f>
        <v>006</v>
      </c>
      <c r="E285" s="180"/>
      <c r="F285" s="180" t="str">
        <f>IF('Upload Sheet Pull'!E287="","",'Upload Sheet Pull'!E287)</f>
        <v/>
      </c>
      <c r="G285" s="180"/>
      <c r="H285" s="186">
        <f>'Upload Sheet Pull'!J287</f>
        <v>0</v>
      </c>
      <c r="I285" s="186">
        <f>'Upload Sheet Pull'!K287</f>
        <v>0</v>
      </c>
      <c r="J285" s="186">
        <f>'Upload Sheet Pull'!L287</f>
        <v>0</v>
      </c>
      <c r="K285" s="186">
        <f>'Upload Sheet Pull'!M287</f>
        <v>0</v>
      </c>
      <c r="L285" s="186">
        <f>'Upload Sheet Pull'!N287</f>
        <v>0</v>
      </c>
      <c r="M285" s="186">
        <f>'Upload Sheet Pull'!O287</f>
        <v>0</v>
      </c>
      <c r="N285" s="186">
        <f>'Upload Sheet Pull'!P287</f>
        <v>0</v>
      </c>
      <c r="O285" s="186">
        <f>'Upload Sheet Pull'!Q287</f>
        <v>0</v>
      </c>
      <c r="P285" s="186">
        <f>'Upload Sheet Pull'!R287</f>
        <v>0</v>
      </c>
      <c r="Q285" s="186">
        <f>'Upload Sheet Pull'!S287</f>
        <v>0</v>
      </c>
      <c r="R285" s="186">
        <f>'Upload Sheet Pull'!T287</f>
        <v>0</v>
      </c>
      <c r="S285" s="186">
        <f>'Upload Sheet Pull'!U287</f>
        <v>0</v>
      </c>
      <c r="T285" s="186">
        <f t="shared" si="1"/>
        <v>0</v>
      </c>
      <c r="U285" s="180"/>
      <c r="V285" s="180"/>
      <c r="W285" s="180"/>
      <c r="X285" s="180"/>
      <c r="Y285" s="180"/>
      <c r="Z285" s="180"/>
    </row>
    <row r="286" ht="12.75" customHeight="1">
      <c r="A286" s="180" t="str">
        <f>'Upload Sheet Pull'!A288</f>
        <v>Budget</v>
      </c>
      <c r="B286" s="180" t="str">
        <f>'Upload Sheet Pull'!B288</f>
        <v/>
      </c>
      <c r="C286" s="180">
        <f>'Upload Sheet Pull'!C288</f>
        <v>801</v>
      </c>
      <c r="D286" s="180" t="str">
        <f>'Upload Sheet Pull'!D288</f>
        <v>006</v>
      </c>
      <c r="E286" s="180"/>
      <c r="F286" s="180" t="str">
        <f>IF('Upload Sheet Pull'!E288="","",'Upload Sheet Pull'!E288)</f>
        <v/>
      </c>
      <c r="G286" s="180"/>
      <c r="H286" s="186">
        <f>'Upload Sheet Pull'!J288</f>
        <v>0</v>
      </c>
      <c r="I286" s="186">
        <f>'Upload Sheet Pull'!K288</f>
        <v>0</v>
      </c>
      <c r="J286" s="186">
        <f>'Upload Sheet Pull'!L288</f>
        <v>0</v>
      </c>
      <c r="K286" s="186">
        <f>'Upload Sheet Pull'!M288</f>
        <v>0</v>
      </c>
      <c r="L286" s="186">
        <f>'Upload Sheet Pull'!N288</f>
        <v>0</v>
      </c>
      <c r="M286" s="186">
        <f>'Upload Sheet Pull'!O288</f>
        <v>0</v>
      </c>
      <c r="N286" s="186">
        <f>'Upload Sheet Pull'!P288</f>
        <v>0</v>
      </c>
      <c r="O286" s="186">
        <f>'Upload Sheet Pull'!Q288</f>
        <v>0</v>
      </c>
      <c r="P286" s="186">
        <f>'Upload Sheet Pull'!R288</f>
        <v>0</v>
      </c>
      <c r="Q286" s="186">
        <f>'Upload Sheet Pull'!S288</f>
        <v>0</v>
      </c>
      <c r="R286" s="186">
        <f>'Upload Sheet Pull'!T288</f>
        <v>0</v>
      </c>
      <c r="S286" s="186">
        <f>'Upload Sheet Pull'!U288</f>
        <v>0</v>
      </c>
      <c r="T286" s="186">
        <f t="shared" si="1"/>
        <v>0</v>
      </c>
      <c r="U286" s="180"/>
      <c r="V286" s="180"/>
      <c r="W286" s="180"/>
      <c r="X286" s="180"/>
      <c r="Y286" s="180"/>
      <c r="Z286" s="180"/>
    </row>
    <row r="287" ht="12.75" customHeight="1">
      <c r="A287" s="180" t="str">
        <f>'Upload Sheet Pull'!A289</f>
        <v>Budget</v>
      </c>
      <c r="B287" s="180" t="str">
        <f>'Upload Sheet Pull'!B289</f>
        <v>7006-000000</v>
      </c>
      <c r="C287" s="180">
        <f>'Upload Sheet Pull'!C289</f>
        <v>802</v>
      </c>
      <c r="D287" s="180" t="str">
        <f>'Upload Sheet Pull'!D289</f>
        <v>006</v>
      </c>
      <c r="E287" s="180"/>
      <c r="F287" s="180" t="str">
        <f>IF('Upload Sheet Pull'!E289="","",'Upload Sheet Pull'!E289)</f>
        <v/>
      </c>
      <c r="G287" s="180"/>
      <c r="H287" s="186">
        <f>'Upload Sheet Pull'!J289</f>
        <v>0</v>
      </c>
      <c r="I287" s="186">
        <f>'Upload Sheet Pull'!K289</f>
        <v>0</v>
      </c>
      <c r="J287" s="186">
        <f>'Upload Sheet Pull'!L289</f>
        <v>0</v>
      </c>
      <c r="K287" s="186">
        <f>'Upload Sheet Pull'!M289</f>
        <v>0</v>
      </c>
      <c r="L287" s="186">
        <f>'Upload Sheet Pull'!N289</f>
        <v>0</v>
      </c>
      <c r="M287" s="186">
        <f>'Upload Sheet Pull'!O289</f>
        <v>0</v>
      </c>
      <c r="N287" s="186">
        <f>'Upload Sheet Pull'!P289</f>
        <v>0</v>
      </c>
      <c r="O287" s="186">
        <f>'Upload Sheet Pull'!Q289</f>
        <v>0</v>
      </c>
      <c r="P287" s="186">
        <f>'Upload Sheet Pull'!R289</f>
        <v>0</v>
      </c>
      <c r="Q287" s="186">
        <f>'Upload Sheet Pull'!S289</f>
        <v>0</v>
      </c>
      <c r="R287" s="186">
        <f>'Upload Sheet Pull'!T289</f>
        <v>0</v>
      </c>
      <c r="S287" s="186">
        <f>'Upload Sheet Pull'!U289</f>
        <v>0</v>
      </c>
      <c r="T287" s="186">
        <f t="shared" si="1"/>
        <v>0</v>
      </c>
      <c r="U287" s="180"/>
      <c r="V287" s="180"/>
      <c r="W287" s="180"/>
      <c r="X287" s="180"/>
      <c r="Y287" s="180"/>
      <c r="Z287" s="180"/>
    </row>
    <row r="288" ht="12.75" customHeight="1">
      <c r="A288" s="180" t="str">
        <f>'Upload Sheet Pull'!A290</f>
        <v>Budget</v>
      </c>
      <c r="B288" s="180" t="str">
        <f>'Upload Sheet Pull'!B290</f>
        <v>7010-000000</v>
      </c>
      <c r="C288" s="180">
        <f>'Upload Sheet Pull'!C290</f>
        <v>802</v>
      </c>
      <c r="D288" s="180" t="str">
        <f>'Upload Sheet Pull'!D290</f>
        <v>006</v>
      </c>
      <c r="E288" s="180"/>
      <c r="F288" s="180" t="str">
        <f>IF('Upload Sheet Pull'!E290="","",'Upload Sheet Pull'!E290)</f>
        <v/>
      </c>
      <c r="G288" s="180"/>
      <c r="H288" s="186">
        <f>'Upload Sheet Pull'!J290</f>
        <v>0</v>
      </c>
      <c r="I288" s="186">
        <f>'Upload Sheet Pull'!K290</f>
        <v>0</v>
      </c>
      <c r="J288" s="186">
        <f>'Upload Sheet Pull'!L290</f>
        <v>0</v>
      </c>
      <c r="K288" s="186">
        <f>'Upload Sheet Pull'!M290</f>
        <v>0</v>
      </c>
      <c r="L288" s="186">
        <f>'Upload Sheet Pull'!N290</f>
        <v>0</v>
      </c>
      <c r="M288" s="186">
        <f>'Upload Sheet Pull'!O290</f>
        <v>500</v>
      </c>
      <c r="N288" s="186">
        <f>'Upload Sheet Pull'!P290</f>
        <v>0</v>
      </c>
      <c r="O288" s="186">
        <f>'Upload Sheet Pull'!Q290</f>
        <v>0</v>
      </c>
      <c r="P288" s="186">
        <f>'Upload Sheet Pull'!R290</f>
        <v>0</v>
      </c>
      <c r="Q288" s="186">
        <f>'Upload Sheet Pull'!S290</f>
        <v>0</v>
      </c>
      <c r="R288" s="186">
        <f>'Upload Sheet Pull'!T290</f>
        <v>0</v>
      </c>
      <c r="S288" s="186">
        <f>'Upload Sheet Pull'!U290</f>
        <v>0</v>
      </c>
      <c r="T288" s="186">
        <f t="shared" si="1"/>
        <v>500</v>
      </c>
      <c r="U288" s="180"/>
      <c r="V288" s="180"/>
      <c r="W288" s="180"/>
      <c r="X288" s="180"/>
      <c r="Y288" s="180"/>
      <c r="Z288" s="180"/>
    </row>
    <row r="289" ht="12.75" customHeight="1">
      <c r="A289" s="180" t="str">
        <f>'Upload Sheet Pull'!A291</f>
        <v>Budget</v>
      </c>
      <c r="B289" s="180" t="str">
        <f>'Upload Sheet Pull'!B291</f>
        <v>7012-000000</v>
      </c>
      <c r="C289" s="180">
        <f>'Upload Sheet Pull'!C291</f>
        <v>802</v>
      </c>
      <c r="D289" s="180" t="str">
        <f>'Upload Sheet Pull'!D291</f>
        <v>006</v>
      </c>
      <c r="E289" s="180"/>
      <c r="F289" s="180" t="str">
        <f>IF('Upload Sheet Pull'!E291="","",'Upload Sheet Pull'!E291)</f>
        <v/>
      </c>
      <c r="G289" s="180"/>
      <c r="H289" s="186">
        <f>'Upload Sheet Pull'!J291</f>
        <v>0</v>
      </c>
      <c r="I289" s="186">
        <f>'Upload Sheet Pull'!K291</f>
        <v>0</v>
      </c>
      <c r="J289" s="186">
        <f>'Upload Sheet Pull'!L291</f>
        <v>0</v>
      </c>
      <c r="K289" s="186">
        <f>'Upload Sheet Pull'!M291</f>
        <v>0</v>
      </c>
      <c r="L289" s="186">
        <f>'Upload Sheet Pull'!N291</f>
        <v>0</v>
      </c>
      <c r="M289" s="186">
        <f>'Upload Sheet Pull'!O291</f>
        <v>0</v>
      </c>
      <c r="N289" s="186">
        <f>'Upload Sheet Pull'!P291</f>
        <v>0</v>
      </c>
      <c r="O289" s="186">
        <f>'Upload Sheet Pull'!Q291</f>
        <v>0</v>
      </c>
      <c r="P289" s="186">
        <f>'Upload Sheet Pull'!R291</f>
        <v>0</v>
      </c>
      <c r="Q289" s="186">
        <f>'Upload Sheet Pull'!S291</f>
        <v>0</v>
      </c>
      <c r="R289" s="186">
        <f>'Upload Sheet Pull'!T291</f>
        <v>0</v>
      </c>
      <c r="S289" s="186">
        <f>'Upload Sheet Pull'!U291</f>
        <v>0</v>
      </c>
      <c r="T289" s="186">
        <f t="shared" si="1"/>
        <v>0</v>
      </c>
      <c r="U289" s="180"/>
      <c r="V289" s="180"/>
      <c r="W289" s="180"/>
      <c r="X289" s="180"/>
      <c r="Y289" s="180"/>
      <c r="Z289" s="180"/>
    </row>
    <row r="290" ht="12.75" customHeight="1">
      <c r="A290" s="180" t="str">
        <f>'Upload Sheet Pull'!A292</f>
        <v>Budget</v>
      </c>
      <c r="B290" s="180" t="str">
        <f>'Upload Sheet Pull'!B292</f>
        <v>7014-000000</v>
      </c>
      <c r="C290" s="180">
        <f>'Upload Sheet Pull'!C292</f>
        <v>802</v>
      </c>
      <c r="D290" s="180" t="str">
        <f>'Upload Sheet Pull'!D292</f>
        <v>006</v>
      </c>
      <c r="E290" s="180"/>
      <c r="F290" s="180" t="str">
        <f>IF('Upload Sheet Pull'!E292="","",'Upload Sheet Pull'!E292)</f>
        <v/>
      </c>
      <c r="G290" s="180"/>
      <c r="H290" s="186">
        <f>'Upload Sheet Pull'!J292</f>
        <v>0</v>
      </c>
      <c r="I290" s="186">
        <f>'Upload Sheet Pull'!K292</f>
        <v>0</v>
      </c>
      <c r="J290" s="186">
        <f>'Upload Sheet Pull'!L292</f>
        <v>0</v>
      </c>
      <c r="K290" s="186">
        <f>'Upload Sheet Pull'!M292</f>
        <v>0</v>
      </c>
      <c r="L290" s="186">
        <f>'Upload Sheet Pull'!N292</f>
        <v>0</v>
      </c>
      <c r="M290" s="186">
        <f>'Upload Sheet Pull'!O292</f>
        <v>0</v>
      </c>
      <c r="N290" s="186">
        <f>'Upload Sheet Pull'!P292</f>
        <v>0</v>
      </c>
      <c r="O290" s="186">
        <f>'Upload Sheet Pull'!Q292</f>
        <v>0</v>
      </c>
      <c r="P290" s="186">
        <f>'Upload Sheet Pull'!R292</f>
        <v>0</v>
      </c>
      <c r="Q290" s="186">
        <f>'Upload Sheet Pull'!S292</f>
        <v>0</v>
      </c>
      <c r="R290" s="186">
        <f>'Upload Sheet Pull'!T292</f>
        <v>0</v>
      </c>
      <c r="S290" s="186">
        <f>'Upload Sheet Pull'!U292</f>
        <v>0</v>
      </c>
      <c r="T290" s="186">
        <f t="shared" si="1"/>
        <v>0</v>
      </c>
      <c r="U290" s="180"/>
      <c r="V290" s="180"/>
      <c r="W290" s="180"/>
      <c r="X290" s="180"/>
      <c r="Y290" s="180"/>
      <c r="Z290" s="180"/>
    </row>
    <row r="291" ht="12.75" customHeight="1">
      <c r="A291" s="180" t="str">
        <f>'Upload Sheet Pull'!A293</f>
        <v>Budget</v>
      </c>
      <c r="B291" s="180" t="str">
        <f>'Upload Sheet Pull'!B293</f>
        <v>7086-000000</v>
      </c>
      <c r="C291" s="180">
        <f>'Upload Sheet Pull'!C293</f>
        <v>802</v>
      </c>
      <c r="D291" s="180" t="str">
        <f>'Upload Sheet Pull'!D293</f>
        <v>006</v>
      </c>
      <c r="E291" s="180"/>
      <c r="F291" s="180" t="str">
        <f>IF('Upload Sheet Pull'!E293="","",'Upload Sheet Pull'!E293)</f>
        <v/>
      </c>
      <c r="G291" s="180"/>
      <c r="H291" s="186">
        <f>'Upload Sheet Pull'!J293</f>
        <v>0</v>
      </c>
      <c r="I291" s="186">
        <f>'Upload Sheet Pull'!K293</f>
        <v>0</v>
      </c>
      <c r="J291" s="186">
        <f>'Upload Sheet Pull'!L293</f>
        <v>0</v>
      </c>
      <c r="K291" s="186">
        <f>'Upload Sheet Pull'!M293</f>
        <v>0</v>
      </c>
      <c r="L291" s="186">
        <f>'Upload Sheet Pull'!N293</f>
        <v>0</v>
      </c>
      <c r="M291" s="186">
        <f>'Upload Sheet Pull'!O293</f>
        <v>0</v>
      </c>
      <c r="N291" s="186">
        <f>'Upload Sheet Pull'!P293</f>
        <v>0</v>
      </c>
      <c r="O291" s="186">
        <f>'Upload Sheet Pull'!Q293</f>
        <v>0</v>
      </c>
      <c r="P291" s="186">
        <f>'Upload Sheet Pull'!R293</f>
        <v>0</v>
      </c>
      <c r="Q291" s="186">
        <f>'Upload Sheet Pull'!S293</f>
        <v>0</v>
      </c>
      <c r="R291" s="186">
        <f>'Upload Sheet Pull'!T293</f>
        <v>0</v>
      </c>
      <c r="S291" s="186">
        <f>'Upload Sheet Pull'!U293</f>
        <v>0</v>
      </c>
      <c r="T291" s="186">
        <f t="shared" si="1"/>
        <v>0</v>
      </c>
      <c r="U291" s="180"/>
      <c r="V291" s="180"/>
      <c r="W291" s="180"/>
      <c r="X291" s="180"/>
      <c r="Y291" s="180"/>
      <c r="Z291" s="180"/>
    </row>
    <row r="292" ht="12.75" customHeight="1">
      <c r="A292" s="180" t="str">
        <f>'Upload Sheet Pull'!A294</f>
        <v>Budget</v>
      </c>
      <c r="B292" s="180" t="str">
        <f>'Upload Sheet Pull'!B294</f>
        <v>7090-000000</v>
      </c>
      <c r="C292" s="180">
        <f>'Upload Sheet Pull'!C294</f>
        <v>802</v>
      </c>
      <c r="D292" s="180" t="str">
        <f>'Upload Sheet Pull'!D294</f>
        <v>006</v>
      </c>
      <c r="E292" s="180"/>
      <c r="F292" s="180" t="str">
        <f>IF('Upload Sheet Pull'!E294="","",'Upload Sheet Pull'!E294)</f>
        <v/>
      </c>
      <c r="G292" s="180"/>
      <c r="H292" s="186">
        <f>'Upload Sheet Pull'!J294</f>
        <v>0</v>
      </c>
      <c r="I292" s="186">
        <f>'Upload Sheet Pull'!K294</f>
        <v>0</v>
      </c>
      <c r="J292" s="186">
        <f>'Upload Sheet Pull'!L294</f>
        <v>0</v>
      </c>
      <c r="K292" s="186">
        <f>'Upload Sheet Pull'!M294</f>
        <v>0</v>
      </c>
      <c r="L292" s="186">
        <f>'Upload Sheet Pull'!N294</f>
        <v>0</v>
      </c>
      <c r="M292" s="186">
        <f>'Upload Sheet Pull'!O294</f>
        <v>0</v>
      </c>
      <c r="N292" s="186">
        <f>'Upload Sheet Pull'!P294</f>
        <v>0</v>
      </c>
      <c r="O292" s="186">
        <f>'Upload Sheet Pull'!Q294</f>
        <v>0</v>
      </c>
      <c r="P292" s="186">
        <f>'Upload Sheet Pull'!R294</f>
        <v>0</v>
      </c>
      <c r="Q292" s="186">
        <f>'Upload Sheet Pull'!S294</f>
        <v>0</v>
      </c>
      <c r="R292" s="186">
        <f>'Upload Sheet Pull'!T294</f>
        <v>0</v>
      </c>
      <c r="S292" s="186">
        <f>'Upload Sheet Pull'!U294</f>
        <v>0</v>
      </c>
      <c r="T292" s="186">
        <f t="shared" si="1"/>
        <v>0</v>
      </c>
      <c r="U292" s="180"/>
      <c r="V292" s="180"/>
      <c r="W292" s="180"/>
      <c r="X292" s="180"/>
      <c r="Y292" s="180"/>
      <c r="Z292" s="180"/>
    </row>
    <row r="293" ht="12.75" customHeight="1">
      <c r="A293" s="180" t="str">
        <f>'Upload Sheet Pull'!A295</f>
        <v>Budget</v>
      </c>
      <c r="B293" s="180" t="str">
        <f>'Upload Sheet Pull'!B295</f>
        <v/>
      </c>
      <c r="C293" s="180">
        <f>'Upload Sheet Pull'!C295</f>
        <v>802</v>
      </c>
      <c r="D293" s="180" t="str">
        <f>'Upload Sheet Pull'!D295</f>
        <v>006</v>
      </c>
      <c r="E293" s="180"/>
      <c r="F293" s="180" t="str">
        <f>IF('Upload Sheet Pull'!E295="","",'Upload Sheet Pull'!E295)</f>
        <v/>
      </c>
      <c r="G293" s="180"/>
      <c r="H293" s="186">
        <f>'Upload Sheet Pull'!J295</f>
        <v>0</v>
      </c>
      <c r="I293" s="186">
        <f>'Upload Sheet Pull'!K295</f>
        <v>0</v>
      </c>
      <c r="J293" s="186">
        <f>'Upload Sheet Pull'!L295</f>
        <v>0</v>
      </c>
      <c r="K293" s="186">
        <f>'Upload Sheet Pull'!M295</f>
        <v>0</v>
      </c>
      <c r="L293" s="186">
        <f>'Upload Sheet Pull'!N295</f>
        <v>0</v>
      </c>
      <c r="M293" s="186">
        <f>'Upload Sheet Pull'!O295</f>
        <v>0</v>
      </c>
      <c r="N293" s="186">
        <f>'Upload Sheet Pull'!P295</f>
        <v>0</v>
      </c>
      <c r="O293" s="186">
        <f>'Upload Sheet Pull'!Q295</f>
        <v>0</v>
      </c>
      <c r="P293" s="186">
        <f>'Upload Sheet Pull'!R295</f>
        <v>0</v>
      </c>
      <c r="Q293" s="186">
        <f>'Upload Sheet Pull'!S295</f>
        <v>0</v>
      </c>
      <c r="R293" s="186">
        <f>'Upload Sheet Pull'!T295</f>
        <v>0</v>
      </c>
      <c r="S293" s="186">
        <f>'Upload Sheet Pull'!U295</f>
        <v>0</v>
      </c>
      <c r="T293" s="186">
        <f t="shared" si="1"/>
        <v>0</v>
      </c>
      <c r="U293" s="180"/>
      <c r="V293" s="180"/>
      <c r="W293" s="180"/>
      <c r="X293" s="180"/>
      <c r="Y293" s="180"/>
      <c r="Z293" s="180"/>
    </row>
    <row r="294" ht="12.75" customHeight="1">
      <c r="A294" s="180" t="str">
        <f>'Upload Sheet Pull'!A296</f>
        <v>Budget</v>
      </c>
      <c r="B294" s="180" t="str">
        <f>'Upload Sheet Pull'!B296</f>
        <v/>
      </c>
      <c r="C294" s="180">
        <f>'Upload Sheet Pull'!C296</f>
        <v>802</v>
      </c>
      <c r="D294" s="180" t="str">
        <f>'Upload Sheet Pull'!D296</f>
        <v>006</v>
      </c>
      <c r="E294" s="180"/>
      <c r="F294" s="180" t="str">
        <f>IF('Upload Sheet Pull'!E296="","",'Upload Sheet Pull'!E296)</f>
        <v/>
      </c>
      <c r="G294" s="180"/>
      <c r="H294" s="186">
        <f>'Upload Sheet Pull'!J296</f>
        <v>0</v>
      </c>
      <c r="I294" s="186">
        <f>'Upload Sheet Pull'!K296</f>
        <v>0</v>
      </c>
      <c r="J294" s="186">
        <f>'Upload Sheet Pull'!L296</f>
        <v>0</v>
      </c>
      <c r="K294" s="186">
        <f>'Upload Sheet Pull'!M296</f>
        <v>0</v>
      </c>
      <c r="L294" s="186">
        <f>'Upload Sheet Pull'!N296</f>
        <v>0</v>
      </c>
      <c r="M294" s="186">
        <f>'Upload Sheet Pull'!O296</f>
        <v>0</v>
      </c>
      <c r="N294" s="186">
        <f>'Upload Sheet Pull'!P296</f>
        <v>0</v>
      </c>
      <c r="O294" s="186">
        <f>'Upload Sheet Pull'!Q296</f>
        <v>0</v>
      </c>
      <c r="P294" s="186">
        <f>'Upload Sheet Pull'!R296</f>
        <v>0</v>
      </c>
      <c r="Q294" s="186">
        <f>'Upload Sheet Pull'!S296</f>
        <v>0</v>
      </c>
      <c r="R294" s="186">
        <f>'Upload Sheet Pull'!T296</f>
        <v>0</v>
      </c>
      <c r="S294" s="186">
        <f>'Upload Sheet Pull'!U296</f>
        <v>0</v>
      </c>
      <c r="T294" s="186">
        <f t="shared" si="1"/>
        <v>0</v>
      </c>
      <c r="U294" s="180"/>
      <c r="V294" s="180"/>
      <c r="W294" s="180"/>
      <c r="X294" s="180"/>
      <c r="Y294" s="180"/>
      <c r="Z294" s="180"/>
    </row>
    <row r="295" ht="12.75" customHeight="1">
      <c r="A295" s="180" t="str">
        <f>'Upload Sheet Pull'!A297</f>
        <v>Budget</v>
      </c>
      <c r="B295" s="180" t="str">
        <f>'Upload Sheet Pull'!B297</f>
        <v/>
      </c>
      <c r="C295" s="180">
        <f>'Upload Sheet Pull'!C297</f>
        <v>802</v>
      </c>
      <c r="D295" s="180" t="str">
        <f>'Upload Sheet Pull'!D297</f>
        <v>006</v>
      </c>
      <c r="E295" s="180"/>
      <c r="F295" s="180" t="str">
        <f>IF('Upload Sheet Pull'!E297="","",'Upload Sheet Pull'!E297)</f>
        <v/>
      </c>
      <c r="G295" s="180"/>
      <c r="H295" s="186">
        <f>'Upload Sheet Pull'!J297</f>
        <v>0</v>
      </c>
      <c r="I295" s="186">
        <f>'Upload Sheet Pull'!K297</f>
        <v>0</v>
      </c>
      <c r="J295" s="186">
        <f>'Upload Sheet Pull'!L297</f>
        <v>0</v>
      </c>
      <c r="K295" s="186">
        <f>'Upload Sheet Pull'!M297</f>
        <v>0</v>
      </c>
      <c r="L295" s="186">
        <f>'Upload Sheet Pull'!N297</f>
        <v>0</v>
      </c>
      <c r="M295" s="186">
        <f>'Upload Sheet Pull'!O297</f>
        <v>0</v>
      </c>
      <c r="N295" s="186">
        <f>'Upload Sheet Pull'!P297</f>
        <v>0</v>
      </c>
      <c r="O295" s="186">
        <f>'Upload Sheet Pull'!Q297</f>
        <v>0</v>
      </c>
      <c r="P295" s="186">
        <f>'Upload Sheet Pull'!R297</f>
        <v>0</v>
      </c>
      <c r="Q295" s="186">
        <f>'Upload Sheet Pull'!S297</f>
        <v>0</v>
      </c>
      <c r="R295" s="186">
        <f>'Upload Sheet Pull'!T297</f>
        <v>0</v>
      </c>
      <c r="S295" s="186">
        <f>'Upload Sheet Pull'!U297</f>
        <v>0</v>
      </c>
      <c r="T295" s="186">
        <f t="shared" si="1"/>
        <v>0</v>
      </c>
      <c r="U295" s="180"/>
      <c r="V295" s="180"/>
      <c r="W295" s="180"/>
      <c r="X295" s="180"/>
      <c r="Y295" s="180"/>
      <c r="Z295" s="180"/>
    </row>
    <row r="296" ht="12.75" customHeight="1">
      <c r="A296" s="180" t="str">
        <f>'Upload Sheet Pull'!A298</f>
        <v>Budget</v>
      </c>
      <c r="B296" s="180" t="str">
        <f>'Upload Sheet Pull'!B298</f>
        <v>7006-000000</v>
      </c>
      <c r="C296" s="180">
        <f>'Upload Sheet Pull'!C298</f>
        <v>803</v>
      </c>
      <c r="D296" s="180" t="str">
        <f>'Upload Sheet Pull'!D298</f>
        <v>006</v>
      </c>
      <c r="E296" s="180"/>
      <c r="F296" s="180" t="str">
        <f>IF('Upload Sheet Pull'!E298="","",'Upload Sheet Pull'!E298)</f>
        <v/>
      </c>
      <c r="G296" s="180"/>
      <c r="H296" s="186">
        <f>'Upload Sheet Pull'!J298</f>
        <v>0</v>
      </c>
      <c r="I296" s="186">
        <f>'Upload Sheet Pull'!K298</f>
        <v>0</v>
      </c>
      <c r="J296" s="186">
        <f>'Upload Sheet Pull'!L298</f>
        <v>0</v>
      </c>
      <c r="K296" s="186">
        <f>'Upload Sheet Pull'!M298</f>
        <v>0</v>
      </c>
      <c r="L296" s="186">
        <f>'Upload Sheet Pull'!N298</f>
        <v>0</v>
      </c>
      <c r="M296" s="186">
        <f>'Upload Sheet Pull'!O298</f>
        <v>0</v>
      </c>
      <c r="N296" s="186">
        <f>'Upload Sheet Pull'!P298</f>
        <v>0</v>
      </c>
      <c r="O296" s="186">
        <f>'Upload Sheet Pull'!Q298</f>
        <v>0</v>
      </c>
      <c r="P296" s="186">
        <f>'Upload Sheet Pull'!R298</f>
        <v>0</v>
      </c>
      <c r="Q296" s="186">
        <f>'Upload Sheet Pull'!S298</f>
        <v>0</v>
      </c>
      <c r="R296" s="186">
        <f>'Upload Sheet Pull'!T298</f>
        <v>0</v>
      </c>
      <c r="S296" s="186">
        <f>'Upload Sheet Pull'!U298</f>
        <v>0</v>
      </c>
      <c r="T296" s="186">
        <f t="shared" si="1"/>
        <v>0</v>
      </c>
      <c r="U296" s="180"/>
      <c r="V296" s="180"/>
      <c r="W296" s="180"/>
      <c r="X296" s="180"/>
      <c r="Y296" s="180"/>
      <c r="Z296" s="180"/>
    </row>
    <row r="297" ht="12.75" customHeight="1">
      <c r="A297" s="180" t="str">
        <f>'Upload Sheet Pull'!A299</f>
        <v>Budget</v>
      </c>
      <c r="B297" s="180" t="str">
        <f>'Upload Sheet Pull'!B299</f>
        <v>7010-000000</v>
      </c>
      <c r="C297" s="180">
        <f>'Upload Sheet Pull'!C299</f>
        <v>803</v>
      </c>
      <c r="D297" s="180" t="str">
        <f>'Upload Sheet Pull'!D299</f>
        <v>006</v>
      </c>
      <c r="E297" s="180"/>
      <c r="F297" s="180" t="str">
        <f>IF('Upload Sheet Pull'!E299="","",'Upload Sheet Pull'!E299)</f>
        <v/>
      </c>
      <c r="G297" s="180"/>
      <c r="H297" s="186">
        <f>'Upload Sheet Pull'!J299</f>
        <v>0</v>
      </c>
      <c r="I297" s="186">
        <f>'Upload Sheet Pull'!K299</f>
        <v>0</v>
      </c>
      <c r="J297" s="186">
        <f>'Upload Sheet Pull'!L299</f>
        <v>0</v>
      </c>
      <c r="K297" s="186">
        <f>'Upload Sheet Pull'!M299</f>
        <v>0</v>
      </c>
      <c r="L297" s="186">
        <f>'Upload Sheet Pull'!N299</f>
        <v>0</v>
      </c>
      <c r="M297" s="186">
        <f>'Upload Sheet Pull'!O299</f>
        <v>200</v>
      </c>
      <c r="N297" s="186">
        <f>'Upload Sheet Pull'!P299</f>
        <v>0</v>
      </c>
      <c r="O297" s="186">
        <f>'Upload Sheet Pull'!Q299</f>
        <v>0</v>
      </c>
      <c r="P297" s="186">
        <f>'Upload Sheet Pull'!R299</f>
        <v>0</v>
      </c>
      <c r="Q297" s="186">
        <f>'Upload Sheet Pull'!S299</f>
        <v>0</v>
      </c>
      <c r="R297" s="186">
        <f>'Upload Sheet Pull'!T299</f>
        <v>0</v>
      </c>
      <c r="S297" s="186">
        <f>'Upload Sheet Pull'!U299</f>
        <v>0</v>
      </c>
      <c r="T297" s="186">
        <f t="shared" si="1"/>
        <v>200</v>
      </c>
      <c r="U297" s="180"/>
      <c r="V297" s="180"/>
      <c r="W297" s="180"/>
      <c r="X297" s="180"/>
      <c r="Y297" s="180"/>
      <c r="Z297" s="180"/>
    </row>
    <row r="298" ht="12.75" customHeight="1">
      <c r="A298" s="180" t="str">
        <f>'Upload Sheet Pull'!A300</f>
        <v>Budget</v>
      </c>
      <c r="B298" s="180" t="str">
        <f>'Upload Sheet Pull'!B300</f>
        <v>7012-000000</v>
      </c>
      <c r="C298" s="180">
        <f>'Upload Sheet Pull'!C300</f>
        <v>803</v>
      </c>
      <c r="D298" s="180" t="str">
        <f>'Upload Sheet Pull'!D300</f>
        <v>006</v>
      </c>
      <c r="E298" s="180"/>
      <c r="F298" s="180" t="str">
        <f>IF('Upload Sheet Pull'!E300="","",'Upload Sheet Pull'!E300)</f>
        <v/>
      </c>
      <c r="G298" s="180"/>
      <c r="H298" s="186">
        <f>'Upload Sheet Pull'!J300</f>
        <v>0</v>
      </c>
      <c r="I298" s="186">
        <f>'Upload Sheet Pull'!K300</f>
        <v>0</v>
      </c>
      <c r="J298" s="186">
        <f>'Upload Sheet Pull'!L300</f>
        <v>0</v>
      </c>
      <c r="K298" s="186">
        <f>'Upload Sheet Pull'!M300</f>
        <v>0</v>
      </c>
      <c r="L298" s="186">
        <f>'Upload Sheet Pull'!N300</f>
        <v>0</v>
      </c>
      <c r="M298" s="186">
        <f>'Upload Sheet Pull'!O300</f>
        <v>0</v>
      </c>
      <c r="N298" s="186">
        <f>'Upload Sheet Pull'!P300</f>
        <v>0</v>
      </c>
      <c r="O298" s="186">
        <f>'Upload Sheet Pull'!Q300</f>
        <v>0</v>
      </c>
      <c r="P298" s="186">
        <f>'Upload Sheet Pull'!R300</f>
        <v>0</v>
      </c>
      <c r="Q298" s="186">
        <f>'Upload Sheet Pull'!S300</f>
        <v>0</v>
      </c>
      <c r="R298" s="186">
        <f>'Upload Sheet Pull'!T300</f>
        <v>0</v>
      </c>
      <c r="S298" s="186">
        <f>'Upload Sheet Pull'!U300</f>
        <v>0</v>
      </c>
      <c r="T298" s="186">
        <f t="shared" si="1"/>
        <v>0</v>
      </c>
      <c r="U298" s="180"/>
      <c r="V298" s="180"/>
      <c r="W298" s="180"/>
      <c r="X298" s="180"/>
      <c r="Y298" s="180"/>
      <c r="Z298" s="180"/>
    </row>
    <row r="299" ht="12.75" customHeight="1">
      <c r="A299" s="180" t="str">
        <f>'Upload Sheet Pull'!A301</f>
        <v>Budget</v>
      </c>
      <c r="B299" s="180" t="str">
        <f>'Upload Sheet Pull'!B301</f>
        <v>7014-000000</v>
      </c>
      <c r="C299" s="180">
        <f>'Upload Sheet Pull'!C301</f>
        <v>803</v>
      </c>
      <c r="D299" s="180" t="str">
        <f>'Upload Sheet Pull'!D301</f>
        <v>006</v>
      </c>
      <c r="E299" s="180"/>
      <c r="F299" s="180" t="str">
        <f>IF('Upload Sheet Pull'!E301="","",'Upload Sheet Pull'!E301)</f>
        <v/>
      </c>
      <c r="G299" s="180"/>
      <c r="H299" s="186">
        <f>'Upload Sheet Pull'!J301</f>
        <v>0</v>
      </c>
      <c r="I299" s="186">
        <f>'Upload Sheet Pull'!K301</f>
        <v>0</v>
      </c>
      <c r="J299" s="186">
        <f>'Upload Sheet Pull'!L301</f>
        <v>0</v>
      </c>
      <c r="K299" s="186">
        <f>'Upload Sheet Pull'!M301</f>
        <v>0</v>
      </c>
      <c r="L299" s="186">
        <f>'Upload Sheet Pull'!N301</f>
        <v>0</v>
      </c>
      <c r="M299" s="186">
        <f>'Upload Sheet Pull'!O301</f>
        <v>0</v>
      </c>
      <c r="N299" s="186">
        <f>'Upload Sheet Pull'!P301</f>
        <v>0</v>
      </c>
      <c r="O299" s="186">
        <f>'Upload Sheet Pull'!Q301</f>
        <v>0</v>
      </c>
      <c r="P299" s="186">
        <f>'Upload Sheet Pull'!R301</f>
        <v>0</v>
      </c>
      <c r="Q299" s="186">
        <f>'Upload Sheet Pull'!S301</f>
        <v>0</v>
      </c>
      <c r="R299" s="186">
        <f>'Upload Sheet Pull'!T301</f>
        <v>0</v>
      </c>
      <c r="S299" s="186">
        <f>'Upload Sheet Pull'!U301</f>
        <v>0</v>
      </c>
      <c r="T299" s="186">
        <f t="shared" si="1"/>
        <v>0</v>
      </c>
      <c r="U299" s="180"/>
      <c r="V299" s="180"/>
      <c r="W299" s="180"/>
      <c r="X299" s="180"/>
      <c r="Y299" s="180"/>
      <c r="Z299" s="180"/>
    </row>
    <row r="300" ht="12.75" customHeight="1">
      <c r="A300" s="180" t="str">
        <f>'Upload Sheet Pull'!A302</f>
        <v>Budget</v>
      </c>
      <c r="B300" s="180" t="str">
        <f>'Upload Sheet Pull'!B302</f>
        <v>7086-000000</v>
      </c>
      <c r="C300" s="180">
        <f>'Upload Sheet Pull'!C302</f>
        <v>803</v>
      </c>
      <c r="D300" s="180" t="str">
        <f>'Upload Sheet Pull'!D302</f>
        <v>006</v>
      </c>
      <c r="E300" s="180"/>
      <c r="F300" s="180" t="str">
        <f>IF('Upload Sheet Pull'!E302="","",'Upload Sheet Pull'!E302)</f>
        <v/>
      </c>
      <c r="G300" s="180"/>
      <c r="H300" s="186">
        <f>'Upload Sheet Pull'!J302</f>
        <v>0</v>
      </c>
      <c r="I300" s="186">
        <f>'Upload Sheet Pull'!K302</f>
        <v>0</v>
      </c>
      <c r="J300" s="186">
        <f>'Upload Sheet Pull'!L302</f>
        <v>0</v>
      </c>
      <c r="K300" s="186">
        <f>'Upload Sheet Pull'!M302</f>
        <v>0</v>
      </c>
      <c r="L300" s="186">
        <f>'Upload Sheet Pull'!N302</f>
        <v>0</v>
      </c>
      <c r="M300" s="186">
        <f>'Upload Sheet Pull'!O302</f>
        <v>0</v>
      </c>
      <c r="N300" s="186">
        <f>'Upload Sheet Pull'!P302</f>
        <v>0</v>
      </c>
      <c r="O300" s="186">
        <f>'Upload Sheet Pull'!Q302</f>
        <v>0</v>
      </c>
      <c r="P300" s="186">
        <f>'Upload Sheet Pull'!R302</f>
        <v>0</v>
      </c>
      <c r="Q300" s="186">
        <f>'Upload Sheet Pull'!S302</f>
        <v>0</v>
      </c>
      <c r="R300" s="186">
        <f>'Upload Sheet Pull'!T302</f>
        <v>0</v>
      </c>
      <c r="S300" s="186">
        <f>'Upload Sheet Pull'!U302</f>
        <v>0</v>
      </c>
      <c r="T300" s="186">
        <f t="shared" si="1"/>
        <v>0</v>
      </c>
      <c r="U300" s="180"/>
      <c r="V300" s="180"/>
      <c r="W300" s="180"/>
      <c r="X300" s="180"/>
      <c r="Y300" s="180"/>
      <c r="Z300" s="180"/>
    </row>
    <row r="301" ht="12.75" customHeight="1">
      <c r="A301" s="180" t="str">
        <f>'Upload Sheet Pull'!A303</f>
        <v>Budget</v>
      </c>
      <c r="B301" s="180" t="str">
        <f>'Upload Sheet Pull'!B303</f>
        <v>7090-000000</v>
      </c>
      <c r="C301" s="180">
        <f>'Upload Sheet Pull'!C303</f>
        <v>803</v>
      </c>
      <c r="D301" s="180" t="str">
        <f>'Upload Sheet Pull'!D303</f>
        <v>006</v>
      </c>
      <c r="E301" s="180"/>
      <c r="F301" s="180" t="str">
        <f>IF('Upload Sheet Pull'!E303="","",'Upload Sheet Pull'!E303)</f>
        <v/>
      </c>
      <c r="G301" s="180"/>
      <c r="H301" s="186">
        <f>'Upload Sheet Pull'!J303</f>
        <v>0</v>
      </c>
      <c r="I301" s="186">
        <f>'Upload Sheet Pull'!K303</f>
        <v>0</v>
      </c>
      <c r="J301" s="186">
        <f>'Upload Sheet Pull'!L303</f>
        <v>0</v>
      </c>
      <c r="K301" s="186">
        <f>'Upload Sheet Pull'!M303</f>
        <v>0</v>
      </c>
      <c r="L301" s="186">
        <f>'Upload Sheet Pull'!N303</f>
        <v>0</v>
      </c>
      <c r="M301" s="186">
        <f>'Upload Sheet Pull'!O303</f>
        <v>0</v>
      </c>
      <c r="N301" s="186">
        <f>'Upload Sheet Pull'!P303</f>
        <v>0</v>
      </c>
      <c r="O301" s="186">
        <f>'Upload Sheet Pull'!Q303</f>
        <v>0</v>
      </c>
      <c r="P301" s="186">
        <f>'Upload Sheet Pull'!R303</f>
        <v>0</v>
      </c>
      <c r="Q301" s="186">
        <f>'Upload Sheet Pull'!S303</f>
        <v>0</v>
      </c>
      <c r="R301" s="186">
        <f>'Upload Sheet Pull'!T303</f>
        <v>0</v>
      </c>
      <c r="S301" s="186">
        <f>'Upload Sheet Pull'!U303</f>
        <v>0</v>
      </c>
      <c r="T301" s="186">
        <f t="shared" si="1"/>
        <v>0</v>
      </c>
      <c r="U301" s="180"/>
      <c r="V301" s="180"/>
      <c r="W301" s="180"/>
      <c r="X301" s="180"/>
      <c r="Y301" s="180"/>
      <c r="Z301" s="180"/>
    </row>
    <row r="302" ht="12.75" customHeight="1">
      <c r="A302" s="180" t="str">
        <f>'Upload Sheet Pull'!A304</f>
        <v>Budget</v>
      </c>
      <c r="B302" s="180" t="str">
        <f>'Upload Sheet Pull'!B304</f>
        <v/>
      </c>
      <c r="C302" s="180">
        <f>'Upload Sheet Pull'!C304</f>
        <v>803</v>
      </c>
      <c r="D302" s="180" t="str">
        <f>'Upload Sheet Pull'!D304</f>
        <v>006</v>
      </c>
      <c r="E302" s="180"/>
      <c r="F302" s="180" t="str">
        <f>IF('Upload Sheet Pull'!E304="","",'Upload Sheet Pull'!E304)</f>
        <v/>
      </c>
      <c r="G302" s="180"/>
      <c r="H302" s="186">
        <f>'Upload Sheet Pull'!J304</f>
        <v>0</v>
      </c>
      <c r="I302" s="186">
        <f>'Upload Sheet Pull'!K304</f>
        <v>0</v>
      </c>
      <c r="J302" s="186">
        <f>'Upload Sheet Pull'!L304</f>
        <v>0</v>
      </c>
      <c r="K302" s="186">
        <f>'Upload Sheet Pull'!M304</f>
        <v>0</v>
      </c>
      <c r="L302" s="186">
        <f>'Upload Sheet Pull'!N304</f>
        <v>0</v>
      </c>
      <c r="M302" s="186">
        <f>'Upload Sheet Pull'!O304</f>
        <v>0</v>
      </c>
      <c r="N302" s="186">
        <f>'Upload Sheet Pull'!P304</f>
        <v>0</v>
      </c>
      <c r="O302" s="186">
        <f>'Upload Sheet Pull'!Q304</f>
        <v>0</v>
      </c>
      <c r="P302" s="186">
        <f>'Upload Sheet Pull'!R304</f>
        <v>0</v>
      </c>
      <c r="Q302" s="186">
        <f>'Upload Sheet Pull'!S304</f>
        <v>0</v>
      </c>
      <c r="R302" s="186">
        <f>'Upload Sheet Pull'!T304</f>
        <v>0</v>
      </c>
      <c r="S302" s="186">
        <f>'Upload Sheet Pull'!U304</f>
        <v>0</v>
      </c>
      <c r="T302" s="186">
        <f t="shared" si="1"/>
        <v>0</v>
      </c>
      <c r="U302" s="180"/>
      <c r="V302" s="180"/>
      <c r="W302" s="180"/>
      <c r="X302" s="180"/>
      <c r="Y302" s="180"/>
      <c r="Z302" s="180"/>
    </row>
    <row r="303" ht="12.75" customHeight="1">
      <c r="A303" s="180" t="str">
        <f>'Upload Sheet Pull'!A305</f>
        <v>Budget</v>
      </c>
      <c r="B303" s="180" t="str">
        <f>'Upload Sheet Pull'!B305</f>
        <v/>
      </c>
      <c r="C303" s="180">
        <f>'Upload Sheet Pull'!C305</f>
        <v>803</v>
      </c>
      <c r="D303" s="180" t="str">
        <f>'Upload Sheet Pull'!D305</f>
        <v>006</v>
      </c>
      <c r="E303" s="180"/>
      <c r="F303" s="180" t="str">
        <f>IF('Upload Sheet Pull'!E305="","",'Upload Sheet Pull'!E305)</f>
        <v/>
      </c>
      <c r="G303" s="180"/>
      <c r="H303" s="186">
        <f>'Upload Sheet Pull'!J305</f>
        <v>0</v>
      </c>
      <c r="I303" s="186">
        <f>'Upload Sheet Pull'!K305</f>
        <v>0</v>
      </c>
      <c r="J303" s="186">
        <f>'Upload Sheet Pull'!L305</f>
        <v>0</v>
      </c>
      <c r="K303" s="186">
        <f>'Upload Sheet Pull'!M305</f>
        <v>0</v>
      </c>
      <c r="L303" s="186">
        <f>'Upload Sheet Pull'!N305</f>
        <v>0</v>
      </c>
      <c r="M303" s="186">
        <f>'Upload Sheet Pull'!O305</f>
        <v>0</v>
      </c>
      <c r="N303" s="186">
        <f>'Upload Sheet Pull'!P305</f>
        <v>0</v>
      </c>
      <c r="O303" s="186">
        <f>'Upload Sheet Pull'!Q305</f>
        <v>0</v>
      </c>
      <c r="P303" s="186">
        <f>'Upload Sheet Pull'!R305</f>
        <v>0</v>
      </c>
      <c r="Q303" s="186">
        <f>'Upload Sheet Pull'!S305</f>
        <v>0</v>
      </c>
      <c r="R303" s="186">
        <f>'Upload Sheet Pull'!T305</f>
        <v>0</v>
      </c>
      <c r="S303" s="186">
        <f>'Upload Sheet Pull'!U305</f>
        <v>0</v>
      </c>
      <c r="T303" s="186">
        <f t="shared" si="1"/>
        <v>0</v>
      </c>
      <c r="U303" s="180"/>
      <c r="V303" s="180"/>
      <c r="W303" s="180"/>
      <c r="X303" s="180"/>
      <c r="Y303" s="180"/>
      <c r="Z303" s="180"/>
    </row>
    <row r="304" ht="12.75" customHeight="1">
      <c r="A304" s="180" t="str">
        <f>'Upload Sheet Pull'!A306</f>
        <v>Budget</v>
      </c>
      <c r="B304" s="180" t="str">
        <f>'Upload Sheet Pull'!B306</f>
        <v/>
      </c>
      <c r="C304" s="180">
        <f>'Upload Sheet Pull'!C306</f>
        <v>803</v>
      </c>
      <c r="D304" s="180" t="str">
        <f>'Upload Sheet Pull'!D306</f>
        <v>006</v>
      </c>
      <c r="E304" s="180"/>
      <c r="F304" s="180" t="str">
        <f>IF('Upload Sheet Pull'!E306="","",'Upload Sheet Pull'!E306)</f>
        <v/>
      </c>
      <c r="G304" s="180"/>
      <c r="H304" s="186">
        <f>'Upload Sheet Pull'!J306</f>
        <v>0</v>
      </c>
      <c r="I304" s="186">
        <f>'Upload Sheet Pull'!K306</f>
        <v>0</v>
      </c>
      <c r="J304" s="186">
        <f>'Upload Sheet Pull'!L306</f>
        <v>0</v>
      </c>
      <c r="K304" s="186">
        <f>'Upload Sheet Pull'!M306</f>
        <v>0</v>
      </c>
      <c r="L304" s="186">
        <f>'Upload Sheet Pull'!N306</f>
        <v>0</v>
      </c>
      <c r="M304" s="186">
        <f>'Upload Sheet Pull'!O306</f>
        <v>0</v>
      </c>
      <c r="N304" s="186">
        <f>'Upload Sheet Pull'!P306</f>
        <v>0</v>
      </c>
      <c r="O304" s="186">
        <f>'Upload Sheet Pull'!Q306</f>
        <v>0</v>
      </c>
      <c r="P304" s="186">
        <f>'Upload Sheet Pull'!R306</f>
        <v>0</v>
      </c>
      <c r="Q304" s="186">
        <f>'Upload Sheet Pull'!S306</f>
        <v>0</v>
      </c>
      <c r="R304" s="186">
        <f>'Upload Sheet Pull'!T306</f>
        <v>0</v>
      </c>
      <c r="S304" s="186">
        <f>'Upload Sheet Pull'!U306</f>
        <v>0</v>
      </c>
      <c r="T304" s="186">
        <f t="shared" si="1"/>
        <v>0</v>
      </c>
      <c r="U304" s="180"/>
      <c r="V304" s="180"/>
      <c r="W304" s="180"/>
      <c r="X304" s="180"/>
      <c r="Y304" s="180"/>
      <c r="Z304" s="180"/>
    </row>
    <row r="305" ht="12.75" customHeight="1">
      <c r="A305" s="180" t="str">
        <f>'Upload Sheet Pull'!A307</f>
        <v>Budget</v>
      </c>
      <c r="B305" s="180" t="str">
        <f>'Upload Sheet Pull'!B307</f>
        <v>7004-000000</v>
      </c>
      <c r="C305" s="180">
        <f>'Upload Sheet Pull'!C307</f>
        <v>900</v>
      </c>
      <c r="D305" s="180" t="str">
        <f>'Upload Sheet Pull'!D307</f>
        <v>006</v>
      </c>
      <c r="E305" s="180"/>
      <c r="F305" s="180" t="str">
        <f>IF('Upload Sheet Pull'!E307="","",'Upload Sheet Pull'!E307)</f>
        <v/>
      </c>
      <c r="G305" s="180"/>
      <c r="H305" s="186">
        <f>'Upload Sheet Pull'!J307</f>
        <v>0</v>
      </c>
      <c r="I305" s="186">
        <f>'Upload Sheet Pull'!K307</f>
        <v>0</v>
      </c>
      <c r="J305" s="186">
        <f>'Upload Sheet Pull'!L307</f>
        <v>0</v>
      </c>
      <c r="K305" s="186">
        <f>'Upload Sheet Pull'!M307</f>
        <v>0</v>
      </c>
      <c r="L305" s="186">
        <f>'Upload Sheet Pull'!N307</f>
        <v>0</v>
      </c>
      <c r="M305" s="186">
        <f>'Upload Sheet Pull'!O307</f>
        <v>0</v>
      </c>
      <c r="N305" s="186">
        <f>'Upload Sheet Pull'!P307</f>
        <v>0</v>
      </c>
      <c r="O305" s="186">
        <f>'Upload Sheet Pull'!Q307</f>
        <v>0</v>
      </c>
      <c r="P305" s="186">
        <f>'Upload Sheet Pull'!R307</f>
        <v>0</v>
      </c>
      <c r="Q305" s="186">
        <f>'Upload Sheet Pull'!S307</f>
        <v>0</v>
      </c>
      <c r="R305" s="186">
        <f>'Upload Sheet Pull'!T307</f>
        <v>0</v>
      </c>
      <c r="S305" s="186">
        <f>'Upload Sheet Pull'!U307</f>
        <v>0</v>
      </c>
      <c r="T305" s="186">
        <f t="shared" si="1"/>
        <v>0</v>
      </c>
      <c r="U305" s="180"/>
      <c r="V305" s="180"/>
      <c r="W305" s="180"/>
      <c r="X305" s="180"/>
      <c r="Y305" s="180"/>
      <c r="Z305" s="180"/>
    </row>
    <row r="306" ht="12.75" customHeight="1">
      <c r="A306" s="180" t="str">
        <f>'Upload Sheet Pull'!A308</f>
        <v>Budget</v>
      </c>
      <c r="B306" s="180" t="str">
        <f>'Upload Sheet Pull'!B308</f>
        <v>7008-000000</v>
      </c>
      <c r="C306" s="180">
        <f>'Upload Sheet Pull'!C308</f>
        <v>900</v>
      </c>
      <c r="D306" s="180" t="str">
        <f>'Upload Sheet Pull'!D308</f>
        <v>006</v>
      </c>
      <c r="E306" s="180"/>
      <c r="F306" s="180" t="str">
        <f>IF('Upload Sheet Pull'!E308="","",'Upload Sheet Pull'!E308)</f>
        <v/>
      </c>
      <c r="G306" s="180"/>
      <c r="H306" s="186">
        <f>'Upload Sheet Pull'!J308</f>
        <v>0</v>
      </c>
      <c r="I306" s="186">
        <f>'Upload Sheet Pull'!K308</f>
        <v>0</v>
      </c>
      <c r="J306" s="186">
        <f>'Upload Sheet Pull'!L308</f>
        <v>0</v>
      </c>
      <c r="K306" s="186">
        <f>'Upload Sheet Pull'!M308</f>
        <v>0</v>
      </c>
      <c r="L306" s="186">
        <f>'Upload Sheet Pull'!N308</f>
        <v>0</v>
      </c>
      <c r="M306" s="186">
        <f>'Upload Sheet Pull'!O308</f>
        <v>0</v>
      </c>
      <c r="N306" s="186">
        <f>'Upload Sheet Pull'!P308</f>
        <v>0</v>
      </c>
      <c r="O306" s="186">
        <f>'Upload Sheet Pull'!Q308</f>
        <v>0</v>
      </c>
      <c r="P306" s="186">
        <f>'Upload Sheet Pull'!R308</f>
        <v>0</v>
      </c>
      <c r="Q306" s="186">
        <f>'Upload Sheet Pull'!S308</f>
        <v>0</v>
      </c>
      <c r="R306" s="186">
        <f>'Upload Sheet Pull'!T308</f>
        <v>0</v>
      </c>
      <c r="S306" s="186">
        <f>'Upload Sheet Pull'!U308</f>
        <v>0</v>
      </c>
      <c r="T306" s="186">
        <f t="shared" si="1"/>
        <v>0</v>
      </c>
      <c r="U306" s="180"/>
      <c r="V306" s="180"/>
      <c r="W306" s="180"/>
      <c r="X306" s="180"/>
      <c r="Y306" s="180"/>
      <c r="Z306" s="180"/>
    </row>
    <row r="307" ht="12.75" customHeight="1">
      <c r="A307" s="180" t="str">
        <f>'Upload Sheet Pull'!A309</f>
        <v>Budget</v>
      </c>
      <c r="B307" s="180" t="str">
        <f>'Upload Sheet Pull'!B309</f>
        <v>7010-000000</v>
      </c>
      <c r="C307" s="180">
        <f>'Upload Sheet Pull'!C309</f>
        <v>900</v>
      </c>
      <c r="D307" s="180" t="str">
        <f>'Upload Sheet Pull'!D309</f>
        <v>006</v>
      </c>
      <c r="E307" s="180"/>
      <c r="F307" s="180" t="str">
        <f>IF('Upload Sheet Pull'!E309="","",'Upload Sheet Pull'!E309)</f>
        <v/>
      </c>
      <c r="G307" s="180"/>
      <c r="H307" s="186">
        <f>'Upload Sheet Pull'!J309</f>
        <v>0</v>
      </c>
      <c r="I307" s="186">
        <f>'Upload Sheet Pull'!K309</f>
        <v>0</v>
      </c>
      <c r="J307" s="186">
        <f>'Upload Sheet Pull'!L309</f>
        <v>0</v>
      </c>
      <c r="K307" s="186">
        <f>'Upload Sheet Pull'!M309</f>
        <v>0</v>
      </c>
      <c r="L307" s="186">
        <f>'Upload Sheet Pull'!N309</f>
        <v>0</v>
      </c>
      <c r="M307" s="186">
        <f>'Upload Sheet Pull'!O309</f>
        <v>0</v>
      </c>
      <c r="N307" s="186">
        <f>'Upload Sheet Pull'!P309</f>
        <v>0</v>
      </c>
      <c r="O307" s="186">
        <f>'Upload Sheet Pull'!Q309</f>
        <v>0</v>
      </c>
      <c r="P307" s="186">
        <f>'Upload Sheet Pull'!R309</f>
        <v>0</v>
      </c>
      <c r="Q307" s="186">
        <f>'Upload Sheet Pull'!S309</f>
        <v>0</v>
      </c>
      <c r="R307" s="186">
        <f>'Upload Sheet Pull'!T309</f>
        <v>0</v>
      </c>
      <c r="S307" s="186">
        <f>'Upload Sheet Pull'!U309</f>
        <v>0</v>
      </c>
      <c r="T307" s="186">
        <f t="shared" si="1"/>
        <v>0</v>
      </c>
      <c r="U307" s="180"/>
      <c r="V307" s="180"/>
      <c r="W307" s="180"/>
      <c r="X307" s="180"/>
      <c r="Y307" s="180"/>
      <c r="Z307" s="180"/>
    </row>
    <row r="308" ht="12.75" customHeight="1">
      <c r="A308" s="180" t="str">
        <f>'Upload Sheet Pull'!A310</f>
        <v>Budget</v>
      </c>
      <c r="B308" s="180" t="str">
        <f>'Upload Sheet Pull'!B310</f>
        <v>7012-000000</v>
      </c>
      <c r="C308" s="180">
        <f>'Upload Sheet Pull'!C310</f>
        <v>900</v>
      </c>
      <c r="D308" s="180" t="str">
        <f>'Upload Sheet Pull'!D310</f>
        <v>006</v>
      </c>
      <c r="E308" s="180"/>
      <c r="F308" s="180" t="str">
        <f>IF('Upload Sheet Pull'!E310="","",'Upload Sheet Pull'!E310)</f>
        <v/>
      </c>
      <c r="G308" s="180"/>
      <c r="H308" s="186">
        <f>'Upload Sheet Pull'!J310</f>
        <v>0</v>
      </c>
      <c r="I308" s="186">
        <f>'Upload Sheet Pull'!K310</f>
        <v>0</v>
      </c>
      <c r="J308" s="186">
        <f>'Upload Sheet Pull'!L310</f>
        <v>0</v>
      </c>
      <c r="K308" s="186">
        <f>'Upload Sheet Pull'!M310</f>
        <v>0</v>
      </c>
      <c r="L308" s="186">
        <f>'Upload Sheet Pull'!N310</f>
        <v>0</v>
      </c>
      <c r="M308" s="186">
        <f>'Upload Sheet Pull'!O310</f>
        <v>0</v>
      </c>
      <c r="N308" s="186">
        <f>'Upload Sheet Pull'!P310</f>
        <v>0</v>
      </c>
      <c r="O308" s="186">
        <f>'Upload Sheet Pull'!Q310</f>
        <v>0</v>
      </c>
      <c r="P308" s="186">
        <f>'Upload Sheet Pull'!R310</f>
        <v>0</v>
      </c>
      <c r="Q308" s="186">
        <f>'Upload Sheet Pull'!S310</f>
        <v>0</v>
      </c>
      <c r="R308" s="186">
        <f>'Upload Sheet Pull'!T310</f>
        <v>0</v>
      </c>
      <c r="S308" s="186">
        <f>'Upload Sheet Pull'!U310</f>
        <v>0</v>
      </c>
      <c r="T308" s="186">
        <f t="shared" si="1"/>
        <v>0</v>
      </c>
      <c r="U308" s="180"/>
      <c r="V308" s="180"/>
      <c r="W308" s="180"/>
      <c r="X308" s="180"/>
      <c r="Y308" s="180"/>
      <c r="Z308" s="180"/>
    </row>
    <row r="309" ht="12.75" customHeight="1">
      <c r="A309" s="180" t="str">
        <f>'Upload Sheet Pull'!A311</f>
        <v>Budget</v>
      </c>
      <c r="B309" s="180" t="str">
        <f>'Upload Sheet Pull'!B311</f>
        <v>7014-000000</v>
      </c>
      <c r="C309" s="180">
        <f>'Upload Sheet Pull'!C311</f>
        <v>900</v>
      </c>
      <c r="D309" s="180" t="str">
        <f>'Upload Sheet Pull'!D311</f>
        <v>006</v>
      </c>
      <c r="E309" s="180"/>
      <c r="F309" s="180" t="str">
        <f>IF('Upload Sheet Pull'!E311="","",'Upload Sheet Pull'!E311)</f>
        <v/>
      </c>
      <c r="G309" s="180"/>
      <c r="H309" s="186">
        <f>'Upload Sheet Pull'!J311</f>
        <v>0</v>
      </c>
      <c r="I309" s="186">
        <f>'Upload Sheet Pull'!K311</f>
        <v>0</v>
      </c>
      <c r="J309" s="186">
        <f>'Upload Sheet Pull'!L311</f>
        <v>0</v>
      </c>
      <c r="K309" s="186">
        <f>'Upload Sheet Pull'!M311</f>
        <v>0</v>
      </c>
      <c r="L309" s="186">
        <f>'Upload Sheet Pull'!N311</f>
        <v>0</v>
      </c>
      <c r="M309" s="186">
        <f>'Upload Sheet Pull'!O311</f>
        <v>0</v>
      </c>
      <c r="N309" s="186">
        <f>'Upload Sheet Pull'!P311</f>
        <v>0</v>
      </c>
      <c r="O309" s="186">
        <f>'Upload Sheet Pull'!Q311</f>
        <v>0</v>
      </c>
      <c r="P309" s="186">
        <f>'Upload Sheet Pull'!R311</f>
        <v>0</v>
      </c>
      <c r="Q309" s="186">
        <f>'Upload Sheet Pull'!S311</f>
        <v>0</v>
      </c>
      <c r="R309" s="186">
        <f>'Upload Sheet Pull'!T311</f>
        <v>0</v>
      </c>
      <c r="S309" s="186">
        <f>'Upload Sheet Pull'!U311</f>
        <v>0</v>
      </c>
      <c r="T309" s="186">
        <f t="shared" si="1"/>
        <v>0</v>
      </c>
      <c r="U309" s="180"/>
      <c r="V309" s="180"/>
      <c r="W309" s="180"/>
      <c r="X309" s="180"/>
      <c r="Y309" s="180"/>
      <c r="Z309" s="180"/>
    </row>
    <row r="310" ht="12.75" customHeight="1">
      <c r="A310" s="180" t="str">
        <f>'Upload Sheet Pull'!A312</f>
        <v>Budget</v>
      </c>
      <c r="B310" s="180" t="str">
        <f>'Upload Sheet Pull'!B312</f>
        <v>7020-000000</v>
      </c>
      <c r="C310" s="180">
        <f>'Upload Sheet Pull'!C312</f>
        <v>900</v>
      </c>
      <c r="D310" s="180" t="str">
        <f>'Upload Sheet Pull'!D312</f>
        <v>006</v>
      </c>
      <c r="E310" s="180"/>
      <c r="F310" s="180" t="str">
        <f>IF('Upload Sheet Pull'!E312="","",'Upload Sheet Pull'!E312)</f>
        <v/>
      </c>
      <c r="G310" s="180"/>
      <c r="H310" s="186">
        <f>'Upload Sheet Pull'!J312</f>
        <v>0</v>
      </c>
      <c r="I310" s="186">
        <f>'Upload Sheet Pull'!K312</f>
        <v>0</v>
      </c>
      <c r="J310" s="186">
        <f>'Upload Sheet Pull'!L312</f>
        <v>0</v>
      </c>
      <c r="K310" s="186">
        <f>'Upload Sheet Pull'!M312</f>
        <v>0</v>
      </c>
      <c r="L310" s="186">
        <f>'Upload Sheet Pull'!N312</f>
        <v>0</v>
      </c>
      <c r="M310" s="186">
        <f>'Upload Sheet Pull'!O312</f>
        <v>0</v>
      </c>
      <c r="N310" s="186">
        <f>'Upload Sheet Pull'!P312</f>
        <v>0</v>
      </c>
      <c r="O310" s="186">
        <f>'Upload Sheet Pull'!Q312</f>
        <v>0</v>
      </c>
      <c r="P310" s="186">
        <f>'Upload Sheet Pull'!R312</f>
        <v>0</v>
      </c>
      <c r="Q310" s="186">
        <f>'Upload Sheet Pull'!S312</f>
        <v>0</v>
      </c>
      <c r="R310" s="186">
        <f>'Upload Sheet Pull'!T312</f>
        <v>0</v>
      </c>
      <c r="S310" s="186">
        <f>'Upload Sheet Pull'!U312</f>
        <v>0</v>
      </c>
      <c r="T310" s="186">
        <f t="shared" si="1"/>
        <v>0</v>
      </c>
      <c r="U310" s="180"/>
      <c r="V310" s="180"/>
      <c r="W310" s="180"/>
      <c r="X310" s="180"/>
      <c r="Y310" s="180"/>
      <c r="Z310" s="180"/>
    </row>
    <row r="311" ht="12.75" customHeight="1">
      <c r="A311" s="180" t="str">
        <f>'Upload Sheet Pull'!A313</f>
        <v>Budget</v>
      </c>
      <c r="B311" s="180" t="str">
        <f>'Upload Sheet Pull'!B313</f>
        <v>7022-000000</v>
      </c>
      <c r="C311" s="180">
        <f>'Upload Sheet Pull'!C313</f>
        <v>900</v>
      </c>
      <c r="D311" s="180" t="str">
        <f>'Upload Sheet Pull'!D313</f>
        <v>006</v>
      </c>
      <c r="E311" s="180"/>
      <c r="F311" s="180" t="str">
        <f>IF('Upload Sheet Pull'!E313="","",'Upload Sheet Pull'!E313)</f>
        <v/>
      </c>
      <c r="G311" s="180"/>
      <c r="H311" s="186">
        <f>'Upload Sheet Pull'!J313</f>
        <v>0</v>
      </c>
      <c r="I311" s="186">
        <f>'Upload Sheet Pull'!K313</f>
        <v>0</v>
      </c>
      <c r="J311" s="186">
        <f>'Upload Sheet Pull'!L313</f>
        <v>0</v>
      </c>
      <c r="K311" s="186">
        <f>'Upload Sheet Pull'!M313</f>
        <v>0</v>
      </c>
      <c r="L311" s="186">
        <f>'Upload Sheet Pull'!N313</f>
        <v>0</v>
      </c>
      <c r="M311" s="186">
        <f>'Upload Sheet Pull'!O313</f>
        <v>0</v>
      </c>
      <c r="N311" s="186">
        <f>'Upload Sheet Pull'!P313</f>
        <v>0</v>
      </c>
      <c r="O311" s="186">
        <f>'Upload Sheet Pull'!Q313</f>
        <v>0</v>
      </c>
      <c r="P311" s="186">
        <f>'Upload Sheet Pull'!R313</f>
        <v>0</v>
      </c>
      <c r="Q311" s="186">
        <f>'Upload Sheet Pull'!S313</f>
        <v>0</v>
      </c>
      <c r="R311" s="186">
        <f>'Upload Sheet Pull'!T313</f>
        <v>0</v>
      </c>
      <c r="S311" s="186">
        <f>'Upload Sheet Pull'!U313</f>
        <v>0</v>
      </c>
      <c r="T311" s="186">
        <f t="shared" si="1"/>
        <v>0</v>
      </c>
      <c r="U311" s="180"/>
      <c r="V311" s="180"/>
      <c r="W311" s="180"/>
      <c r="X311" s="180"/>
      <c r="Y311" s="180"/>
      <c r="Z311" s="180"/>
    </row>
    <row r="312" ht="12.75" customHeight="1">
      <c r="A312" s="180" t="str">
        <f>'Upload Sheet Pull'!A314</f>
        <v>Budget</v>
      </c>
      <c r="B312" s="180" t="str">
        <f>'Upload Sheet Pull'!B314</f>
        <v>7026-000000</v>
      </c>
      <c r="C312" s="180">
        <f>'Upload Sheet Pull'!C314</f>
        <v>900</v>
      </c>
      <c r="D312" s="180" t="str">
        <f>'Upload Sheet Pull'!D314</f>
        <v>006</v>
      </c>
      <c r="E312" s="180"/>
      <c r="F312" s="180" t="str">
        <f>IF('Upload Sheet Pull'!E314="","",'Upload Sheet Pull'!E314)</f>
        <v/>
      </c>
      <c r="G312" s="180"/>
      <c r="H312" s="186">
        <f>'Upload Sheet Pull'!J314</f>
        <v>0</v>
      </c>
      <c r="I312" s="186">
        <f>'Upload Sheet Pull'!K314</f>
        <v>99</v>
      </c>
      <c r="J312" s="186">
        <f>'Upload Sheet Pull'!L314</f>
        <v>0</v>
      </c>
      <c r="K312" s="186">
        <f>'Upload Sheet Pull'!M314</f>
        <v>0</v>
      </c>
      <c r="L312" s="186">
        <f>'Upload Sheet Pull'!N314</f>
        <v>0</v>
      </c>
      <c r="M312" s="186">
        <f>'Upload Sheet Pull'!O314</f>
        <v>0</v>
      </c>
      <c r="N312" s="186">
        <f>'Upload Sheet Pull'!P314</f>
        <v>0</v>
      </c>
      <c r="O312" s="186">
        <f>'Upload Sheet Pull'!Q314</f>
        <v>0</v>
      </c>
      <c r="P312" s="186">
        <f>'Upload Sheet Pull'!R314</f>
        <v>0</v>
      </c>
      <c r="Q312" s="186">
        <f>'Upload Sheet Pull'!S314</f>
        <v>0</v>
      </c>
      <c r="R312" s="186">
        <f>'Upload Sheet Pull'!T314</f>
        <v>0</v>
      </c>
      <c r="S312" s="186">
        <f>'Upload Sheet Pull'!U314</f>
        <v>0</v>
      </c>
      <c r="T312" s="186">
        <f t="shared" si="1"/>
        <v>99</v>
      </c>
      <c r="U312" s="180"/>
      <c r="V312" s="180"/>
      <c r="W312" s="180"/>
      <c r="X312" s="180"/>
      <c r="Y312" s="180"/>
      <c r="Z312" s="180"/>
    </row>
    <row r="313" ht="12.75" customHeight="1">
      <c r="A313" s="180" t="str">
        <f>'Upload Sheet Pull'!A315</f>
        <v>Budget</v>
      </c>
      <c r="B313" s="180" t="str">
        <f>'Upload Sheet Pull'!B315</f>
        <v>7030-000000</v>
      </c>
      <c r="C313" s="180">
        <f>'Upload Sheet Pull'!C315</f>
        <v>900</v>
      </c>
      <c r="D313" s="180" t="str">
        <f>'Upload Sheet Pull'!D315</f>
        <v>006</v>
      </c>
      <c r="E313" s="180"/>
      <c r="F313" s="180" t="str">
        <f>IF('Upload Sheet Pull'!E315="","",'Upload Sheet Pull'!E315)</f>
        <v/>
      </c>
      <c r="G313" s="180"/>
      <c r="H313" s="186">
        <f>'Upload Sheet Pull'!J315</f>
        <v>0</v>
      </c>
      <c r="I313" s="186">
        <f>'Upload Sheet Pull'!K315</f>
        <v>0</v>
      </c>
      <c r="J313" s="186">
        <f>'Upload Sheet Pull'!L315</f>
        <v>0</v>
      </c>
      <c r="K313" s="186">
        <f>'Upload Sheet Pull'!M315</f>
        <v>0</v>
      </c>
      <c r="L313" s="186">
        <f>'Upload Sheet Pull'!N315</f>
        <v>0</v>
      </c>
      <c r="M313" s="186">
        <f>'Upload Sheet Pull'!O315</f>
        <v>0</v>
      </c>
      <c r="N313" s="186">
        <f>'Upload Sheet Pull'!P315</f>
        <v>0</v>
      </c>
      <c r="O313" s="186">
        <f>'Upload Sheet Pull'!Q315</f>
        <v>0</v>
      </c>
      <c r="P313" s="186">
        <f>'Upload Sheet Pull'!R315</f>
        <v>0</v>
      </c>
      <c r="Q313" s="186">
        <f>'Upload Sheet Pull'!S315</f>
        <v>0</v>
      </c>
      <c r="R313" s="186">
        <f>'Upload Sheet Pull'!T315</f>
        <v>0</v>
      </c>
      <c r="S313" s="186">
        <f>'Upload Sheet Pull'!U315</f>
        <v>0</v>
      </c>
      <c r="T313" s="186">
        <f t="shared" si="1"/>
        <v>0</v>
      </c>
      <c r="U313" s="180"/>
      <c r="V313" s="180"/>
      <c r="W313" s="180"/>
      <c r="X313" s="180"/>
      <c r="Y313" s="180"/>
      <c r="Z313" s="180"/>
    </row>
    <row r="314" ht="12.75" customHeight="1">
      <c r="A314" s="180" t="str">
        <f>'Upload Sheet Pull'!A316</f>
        <v>Budget</v>
      </c>
      <c r="B314" s="180" t="str">
        <f>'Upload Sheet Pull'!B316</f>
        <v>7032-000000</v>
      </c>
      <c r="C314" s="180">
        <f>'Upload Sheet Pull'!C316</f>
        <v>900</v>
      </c>
      <c r="D314" s="180" t="str">
        <f>'Upload Sheet Pull'!D316</f>
        <v>006</v>
      </c>
      <c r="E314" s="180"/>
      <c r="F314" s="180" t="str">
        <f>IF('Upload Sheet Pull'!E316="","",'Upload Sheet Pull'!E316)</f>
        <v/>
      </c>
      <c r="G314" s="180"/>
      <c r="H314" s="186">
        <f>'Upload Sheet Pull'!J316</f>
        <v>0</v>
      </c>
      <c r="I314" s="186">
        <f>'Upload Sheet Pull'!K316</f>
        <v>0</v>
      </c>
      <c r="J314" s="186">
        <f>'Upload Sheet Pull'!L316</f>
        <v>0</v>
      </c>
      <c r="K314" s="186">
        <f>'Upload Sheet Pull'!M316</f>
        <v>0</v>
      </c>
      <c r="L314" s="186">
        <f>'Upload Sheet Pull'!N316</f>
        <v>0</v>
      </c>
      <c r="M314" s="186">
        <f>'Upload Sheet Pull'!O316</f>
        <v>0</v>
      </c>
      <c r="N314" s="186">
        <f>'Upload Sheet Pull'!P316</f>
        <v>0</v>
      </c>
      <c r="O314" s="186">
        <f>'Upload Sheet Pull'!Q316</f>
        <v>0</v>
      </c>
      <c r="P314" s="186">
        <f>'Upload Sheet Pull'!R316</f>
        <v>0</v>
      </c>
      <c r="Q314" s="186">
        <f>'Upload Sheet Pull'!S316</f>
        <v>0</v>
      </c>
      <c r="R314" s="186">
        <f>'Upload Sheet Pull'!T316</f>
        <v>0</v>
      </c>
      <c r="S314" s="186">
        <f>'Upload Sheet Pull'!U316</f>
        <v>0</v>
      </c>
      <c r="T314" s="186">
        <f t="shared" si="1"/>
        <v>0</v>
      </c>
      <c r="U314" s="180"/>
      <c r="V314" s="180"/>
      <c r="W314" s="180"/>
      <c r="X314" s="180"/>
      <c r="Y314" s="180"/>
      <c r="Z314" s="180"/>
    </row>
    <row r="315" ht="12.75" customHeight="1">
      <c r="A315" s="180" t="str">
        <f>'Upload Sheet Pull'!A317</f>
        <v>Budget</v>
      </c>
      <c r="B315" s="180" t="str">
        <f>'Upload Sheet Pull'!B317</f>
        <v>7034-000000</v>
      </c>
      <c r="C315" s="180">
        <f>'Upload Sheet Pull'!C317</f>
        <v>900</v>
      </c>
      <c r="D315" s="180" t="str">
        <f>'Upload Sheet Pull'!D317</f>
        <v>006</v>
      </c>
      <c r="E315" s="180"/>
      <c r="F315" s="180" t="str">
        <f>IF('Upload Sheet Pull'!E317="","",'Upload Sheet Pull'!E317)</f>
        <v/>
      </c>
      <c r="G315" s="180"/>
      <c r="H315" s="186">
        <f>'Upload Sheet Pull'!J317</f>
        <v>0</v>
      </c>
      <c r="I315" s="186">
        <f>'Upload Sheet Pull'!K317</f>
        <v>1560</v>
      </c>
      <c r="J315" s="186">
        <f>'Upload Sheet Pull'!L317</f>
        <v>0</v>
      </c>
      <c r="K315" s="186">
        <f>'Upload Sheet Pull'!M317</f>
        <v>0</v>
      </c>
      <c r="L315" s="186">
        <f>'Upload Sheet Pull'!N317</f>
        <v>0</v>
      </c>
      <c r="M315" s="186">
        <f>'Upload Sheet Pull'!O317</f>
        <v>0</v>
      </c>
      <c r="N315" s="186">
        <f>'Upload Sheet Pull'!P317</f>
        <v>0</v>
      </c>
      <c r="O315" s="186">
        <f>'Upload Sheet Pull'!Q317</f>
        <v>0</v>
      </c>
      <c r="P315" s="186">
        <f>'Upload Sheet Pull'!R317</f>
        <v>0</v>
      </c>
      <c r="Q315" s="186">
        <f>'Upload Sheet Pull'!S317</f>
        <v>0</v>
      </c>
      <c r="R315" s="186">
        <f>'Upload Sheet Pull'!T317</f>
        <v>0</v>
      </c>
      <c r="S315" s="186">
        <f>'Upload Sheet Pull'!U317</f>
        <v>0</v>
      </c>
      <c r="T315" s="186">
        <f t="shared" si="1"/>
        <v>1560</v>
      </c>
      <c r="U315" s="180"/>
      <c r="V315" s="180"/>
      <c r="W315" s="180"/>
      <c r="X315" s="180"/>
      <c r="Y315" s="180"/>
      <c r="Z315" s="180"/>
    </row>
    <row r="316" ht="12.75" customHeight="1">
      <c r="A316" s="180" t="str">
        <f>'Upload Sheet Pull'!A318</f>
        <v>Budget</v>
      </c>
      <c r="B316" s="180" t="str">
        <f>'Upload Sheet Pull'!B318</f>
        <v>7044-000000</v>
      </c>
      <c r="C316" s="180">
        <f>'Upload Sheet Pull'!C318</f>
        <v>900</v>
      </c>
      <c r="D316" s="180" t="str">
        <f>'Upload Sheet Pull'!D318</f>
        <v>006</v>
      </c>
      <c r="E316" s="180"/>
      <c r="F316" s="180" t="str">
        <f>IF('Upload Sheet Pull'!E318="","",'Upload Sheet Pull'!E318)</f>
        <v/>
      </c>
      <c r="G316" s="180"/>
      <c r="H316" s="186">
        <f>'Upload Sheet Pull'!J318</f>
        <v>0</v>
      </c>
      <c r="I316" s="186">
        <f>'Upload Sheet Pull'!K318</f>
        <v>0</v>
      </c>
      <c r="J316" s="186">
        <f>'Upload Sheet Pull'!L318</f>
        <v>0</v>
      </c>
      <c r="K316" s="186">
        <f>'Upload Sheet Pull'!M318</f>
        <v>0</v>
      </c>
      <c r="L316" s="186">
        <f>'Upload Sheet Pull'!N318</f>
        <v>0</v>
      </c>
      <c r="M316" s="186">
        <f>'Upload Sheet Pull'!O318</f>
        <v>0</v>
      </c>
      <c r="N316" s="186">
        <f>'Upload Sheet Pull'!P318</f>
        <v>0</v>
      </c>
      <c r="O316" s="186">
        <f>'Upload Sheet Pull'!Q318</f>
        <v>0</v>
      </c>
      <c r="P316" s="186">
        <f>'Upload Sheet Pull'!R318</f>
        <v>180</v>
      </c>
      <c r="Q316" s="186">
        <f>'Upload Sheet Pull'!S318</f>
        <v>0</v>
      </c>
      <c r="R316" s="186">
        <f>'Upload Sheet Pull'!T318</f>
        <v>0</v>
      </c>
      <c r="S316" s="186">
        <f>'Upload Sheet Pull'!U318</f>
        <v>0</v>
      </c>
      <c r="T316" s="186">
        <f t="shared" si="1"/>
        <v>180</v>
      </c>
      <c r="U316" s="180"/>
      <c r="V316" s="180"/>
      <c r="W316" s="180"/>
      <c r="X316" s="180"/>
      <c r="Y316" s="180"/>
      <c r="Z316" s="180"/>
    </row>
    <row r="317" ht="12.75" customHeight="1">
      <c r="A317" s="180" t="str">
        <f>'Upload Sheet Pull'!A319</f>
        <v>Budget</v>
      </c>
      <c r="B317" s="180" t="str">
        <f>'Upload Sheet Pull'!B319</f>
        <v>7046-000000</v>
      </c>
      <c r="C317" s="180">
        <f>'Upload Sheet Pull'!C319</f>
        <v>900</v>
      </c>
      <c r="D317" s="180" t="str">
        <f>'Upload Sheet Pull'!D319</f>
        <v>006</v>
      </c>
      <c r="E317" s="180"/>
      <c r="F317" s="180" t="str">
        <f>IF('Upload Sheet Pull'!E319="","",'Upload Sheet Pull'!E319)</f>
        <v/>
      </c>
      <c r="G317" s="180"/>
      <c r="H317" s="186">
        <f>'Upload Sheet Pull'!J319</f>
        <v>0</v>
      </c>
      <c r="I317" s="186">
        <f>'Upload Sheet Pull'!K319</f>
        <v>0</v>
      </c>
      <c r="J317" s="186">
        <f>'Upload Sheet Pull'!L319</f>
        <v>0</v>
      </c>
      <c r="K317" s="186">
        <f>'Upload Sheet Pull'!M319</f>
        <v>0</v>
      </c>
      <c r="L317" s="186">
        <f>'Upload Sheet Pull'!N319</f>
        <v>0</v>
      </c>
      <c r="M317" s="186">
        <f>'Upload Sheet Pull'!O319</f>
        <v>0</v>
      </c>
      <c r="N317" s="186">
        <f>'Upload Sheet Pull'!P319</f>
        <v>0</v>
      </c>
      <c r="O317" s="186">
        <f>'Upload Sheet Pull'!Q319</f>
        <v>0</v>
      </c>
      <c r="P317" s="186">
        <f>'Upload Sheet Pull'!R319</f>
        <v>0</v>
      </c>
      <c r="Q317" s="186">
        <f>'Upload Sheet Pull'!S319</f>
        <v>0</v>
      </c>
      <c r="R317" s="186">
        <f>'Upload Sheet Pull'!T319</f>
        <v>0</v>
      </c>
      <c r="S317" s="186">
        <f>'Upload Sheet Pull'!U319</f>
        <v>0</v>
      </c>
      <c r="T317" s="186">
        <f t="shared" si="1"/>
        <v>0</v>
      </c>
      <c r="U317" s="180"/>
      <c r="V317" s="180"/>
      <c r="W317" s="180"/>
      <c r="X317" s="180"/>
      <c r="Y317" s="180"/>
      <c r="Z317" s="180"/>
    </row>
    <row r="318" ht="12.75" customHeight="1">
      <c r="A318" s="180" t="str">
        <f>'Upload Sheet Pull'!A320</f>
        <v>Budget</v>
      </c>
      <c r="B318" s="180" t="str">
        <f>'Upload Sheet Pull'!B320</f>
        <v>7048-000000</v>
      </c>
      <c r="C318" s="180">
        <f>'Upload Sheet Pull'!C320</f>
        <v>900</v>
      </c>
      <c r="D318" s="180" t="str">
        <f>'Upload Sheet Pull'!D320</f>
        <v>006</v>
      </c>
      <c r="E318" s="180"/>
      <c r="F318" s="180" t="str">
        <f>IF('Upload Sheet Pull'!E320="","",'Upload Sheet Pull'!E320)</f>
        <v/>
      </c>
      <c r="G318" s="180"/>
      <c r="H318" s="186">
        <f>'Upload Sheet Pull'!J320</f>
        <v>0</v>
      </c>
      <c r="I318" s="186">
        <f>'Upload Sheet Pull'!K320</f>
        <v>0</v>
      </c>
      <c r="J318" s="186">
        <f>'Upload Sheet Pull'!L320</f>
        <v>0</v>
      </c>
      <c r="K318" s="186">
        <f>'Upload Sheet Pull'!M320</f>
        <v>0</v>
      </c>
      <c r="L318" s="186">
        <f>'Upload Sheet Pull'!N320</f>
        <v>0</v>
      </c>
      <c r="M318" s="186">
        <f>'Upload Sheet Pull'!O320</f>
        <v>0</v>
      </c>
      <c r="N318" s="186">
        <f>'Upload Sheet Pull'!P320</f>
        <v>0</v>
      </c>
      <c r="O318" s="186">
        <f>'Upload Sheet Pull'!Q320</f>
        <v>0</v>
      </c>
      <c r="P318" s="186">
        <f>'Upload Sheet Pull'!R320</f>
        <v>0</v>
      </c>
      <c r="Q318" s="186">
        <f>'Upload Sheet Pull'!S320</f>
        <v>0</v>
      </c>
      <c r="R318" s="186">
        <f>'Upload Sheet Pull'!T320</f>
        <v>0</v>
      </c>
      <c r="S318" s="186">
        <f>'Upload Sheet Pull'!U320</f>
        <v>0</v>
      </c>
      <c r="T318" s="186">
        <f t="shared" si="1"/>
        <v>0</v>
      </c>
      <c r="U318" s="180"/>
      <c r="V318" s="180"/>
      <c r="W318" s="180"/>
      <c r="X318" s="180"/>
      <c r="Y318" s="180"/>
      <c r="Z318" s="180"/>
    </row>
    <row r="319" ht="12.75" customHeight="1">
      <c r="A319" s="180" t="str">
        <f>'Upload Sheet Pull'!A321</f>
        <v>Budget</v>
      </c>
      <c r="B319" s="180" t="str">
        <f>'Upload Sheet Pull'!B321</f>
        <v>7070-000000</v>
      </c>
      <c r="C319" s="180">
        <f>'Upload Sheet Pull'!C321</f>
        <v>900</v>
      </c>
      <c r="D319" s="180" t="str">
        <f>'Upload Sheet Pull'!D321</f>
        <v>006</v>
      </c>
      <c r="E319" s="180"/>
      <c r="F319" s="180" t="str">
        <f>IF('Upload Sheet Pull'!E321="","",'Upload Sheet Pull'!E321)</f>
        <v/>
      </c>
      <c r="G319" s="180"/>
      <c r="H319" s="186">
        <f>'Upload Sheet Pull'!J321</f>
        <v>0</v>
      </c>
      <c r="I319" s="186">
        <f>'Upload Sheet Pull'!K321</f>
        <v>0</v>
      </c>
      <c r="J319" s="186">
        <f>'Upload Sheet Pull'!L321</f>
        <v>0</v>
      </c>
      <c r="K319" s="186">
        <f>'Upload Sheet Pull'!M321</f>
        <v>0</v>
      </c>
      <c r="L319" s="186">
        <f>'Upload Sheet Pull'!N321</f>
        <v>0</v>
      </c>
      <c r="M319" s="186">
        <f>'Upload Sheet Pull'!O321</f>
        <v>0</v>
      </c>
      <c r="N319" s="186">
        <f>'Upload Sheet Pull'!P321</f>
        <v>0</v>
      </c>
      <c r="O319" s="186">
        <f>'Upload Sheet Pull'!Q321</f>
        <v>0</v>
      </c>
      <c r="P319" s="186">
        <f>'Upload Sheet Pull'!R321</f>
        <v>0</v>
      </c>
      <c r="Q319" s="186">
        <f>'Upload Sheet Pull'!S321</f>
        <v>0</v>
      </c>
      <c r="R319" s="186">
        <f>'Upload Sheet Pull'!T321</f>
        <v>0</v>
      </c>
      <c r="S319" s="186">
        <f>'Upload Sheet Pull'!U321</f>
        <v>0</v>
      </c>
      <c r="T319" s="186">
        <f t="shared" si="1"/>
        <v>0</v>
      </c>
      <c r="U319" s="180"/>
      <c r="V319" s="180"/>
      <c r="W319" s="180"/>
      <c r="X319" s="180"/>
      <c r="Y319" s="180"/>
      <c r="Z319" s="180"/>
    </row>
    <row r="320" ht="12.75" customHeight="1">
      <c r="A320" s="180" t="str">
        <f>'Upload Sheet Pull'!A322</f>
        <v>Budget</v>
      </c>
      <c r="B320" s="180" t="str">
        <f>'Upload Sheet Pull'!B322</f>
        <v>7086-000000</v>
      </c>
      <c r="C320" s="180">
        <f>'Upload Sheet Pull'!C322</f>
        <v>900</v>
      </c>
      <c r="D320" s="180" t="str">
        <f>'Upload Sheet Pull'!D322</f>
        <v>006</v>
      </c>
      <c r="E320" s="180"/>
      <c r="F320" s="180" t="str">
        <f>IF('Upload Sheet Pull'!E322="","",'Upload Sheet Pull'!E322)</f>
        <v/>
      </c>
      <c r="G320" s="180"/>
      <c r="H320" s="186">
        <f>'Upload Sheet Pull'!J322</f>
        <v>0</v>
      </c>
      <c r="I320" s="186">
        <f>'Upload Sheet Pull'!K322</f>
        <v>0</v>
      </c>
      <c r="J320" s="186">
        <f>'Upload Sheet Pull'!L322</f>
        <v>0</v>
      </c>
      <c r="K320" s="186">
        <f>'Upload Sheet Pull'!M322</f>
        <v>0</v>
      </c>
      <c r="L320" s="186">
        <f>'Upload Sheet Pull'!N322</f>
        <v>0</v>
      </c>
      <c r="M320" s="186">
        <f>'Upload Sheet Pull'!O322</f>
        <v>0</v>
      </c>
      <c r="N320" s="186">
        <f>'Upload Sheet Pull'!P322</f>
        <v>0</v>
      </c>
      <c r="O320" s="186">
        <f>'Upload Sheet Pull'!Q322</f>
        <v>0</v>
      </c>
      <c r="P320" s="186">
        <f>'Upload Sheet Pull'!R322</f>
        <v>0</v>
      </c>
      <c r="Q320" s="186">
        <f>'Upload Sheet Pull'!S322</f>
        <v>0</v>
      </c>
      <c r="R320" s="186">
        <f>'Upload Sheet Pull'!T322</f>
        <v>0</v>
      </c>
      <c r="S320" s="186">
        <f>'Upload Sheet Pull'!U322</f>
        <v>0</v>
      </c>
      <c r="T320" s="186">
        <f t="shared" si="1"/>
        <v>0</v>
      </c>
      <c r="U320" s="180"/>
      <c r="V320" s="180"/>
      <c r="W320" s="180"/>
      <c r="X320" s="180"/>
      <c r="Y320" s="180"/>
      <c r="Z320" s="180"/>
    </row>
    <row r="321" ht="12.75" customHeight="1">
      <c r="A321" s="180" t="str">
        <f>'Upload Sheet Pull'!A323</f>
        <v>Budget</v>
      </c>
      <c r="B321" s="180" t="str">
        <f>'Upload Sheet Pull'!B323</f>
        <v>7084-000000</v>
      </c>
      <c r="C321" s="180">
        <f>'Upload Sheet Pull'!C323</f>
        <v>900</v>
      </c>
      <c r="D321" s="180" t="str">
        <f>'Upload Sheet Pull'!D323</f>
        <v>006</v>
      </c>
      <c r="E321" s="180"/>
      <c r="F321" s="180" t="str">
        <f>IF('Upload Sheet Pull'!E323="","",'Upload Sheet Pull'!E323)</f>
        <v/>
      </c>
      <c r="G321" s="180"/>
      <c r="H321" s="186">
        <f>'Upload Sheet Pull'!J323</f>
        <v>0</v>
      </c>
      <c r="I321" s="186">
        <f>'Upload Sheet Pull'!K323</f>
        <v>0</v>
      </c>
      <c r="J321" s="186">
        <f>'Upload Sheet Pull'!L323</f>
        <v>0</v>
      </c>
      <c r="K321" s="186">
        <f>'Upload Sheet Pull'!M323</f>
        <v>0</v>
      </c>
      <c r="L321" s="186">
        <f>'Upload Sheet Pull'!N323</f>
        <v>0</v>
      </c>
      <c r="M321" s="186">
        <f>'Upload Sheet Pull'!O323</f>
        <v>0</v>
      </c>
      <c r="N321" s="186">
        <f>'Upload Sheet Pull'!P323</f>
        <v>0</v>
      </c>
      <c r="O321" s="186">
        <f>'Upload Sheet Pull'!Q323</f>
        <v>0</v>
      </c>
      <c r="P321" s="186">
        <f>'Upload Sheet Pull'!R323</f>
        <v>0</v>
      </c>
      <c r="Q321" s="186">
        <f>'Upload Sheet Pull'!S323</f>
        <v>0</v>
      </c>
      <c r="R321" s="186">
        <f>'Upload Sheet Pull'!T323</f>
        <v>0</v>
      </c>
      <c r="S321" s="186">
        <f>'Upload Sheet Pull'!U323</f>
        <v>0</v>
      </c>
      <c r="T321" s="186">
        <f t="shared" si="1"/>
        <v>0</v>
      </c>
      <c r="U321" s="180"/>
      <c r="V321" s="180"/>
      <c r="W321" s="180"/>
      <c r="X321" s="180"/>
      <c r="Y321" s="180"/>
      <c r="Z321" s="180"/>
    </row>
    <row r="322" ht="12.75" customHeight="1">
      <c r="A322" s="180" t="str">
        <f>'Upload Sheet Pull'!A324</f>
        <v>Budget</v>
      </c>
      <c r="B322" s="180" t="str">
        <f>'Upload Sheet Pull'!B324</f>
        <v>7088-000000</v>
      </c>
      <c r="C322" s="180">
        <f>'Upload Sheet Pull'!C324</f>
        <v>900</v>
      </c>
      <c r="D322" s="180" t="str">
        <f>'Upload Sheet Pull'!D324</f>
        <v>006</v>
      </c>
      <c r="E322" s="180"/>
      <c r="F322" s="180" t="str">
        <f>IF('Upload Sheet Pull'!E324="","",'Upload Sheet Pull'!E324)</f>
        <v/>
      </c>
      <c r="G322" s="180"/>
      <c r="H322" s="186">
        <f>'Upload Sheet Pull'!J324</f>
        <v>0</v>
      </c>
      <c r="I322" s="186">
        <f>'Upload Sheet Pull'!K324</f>
        <v>0</v>
      </c>
      <c r="J322" s="186">
        <f>'Upload Sheet Pull'!L324</f>
        <v>0</v>
      </c>
      <c r="K322" s="186">
        <f>'Upload Sheet Pull'!M324</f>
        <v>0</v>
      </c>
      <c r="L322" s="186">
        <f>'Upload Sheet Pull'!N324</f>
        <v>0</v>
      </c>
      <c r="M322" s="186">
        <f>'Upload Sheet Pull'!O324</f>
        <v>0</v>
      </c>
      <c r="N322" s="186">
        <f>'Upload Sheet Pull'!P324</f>
        <v>0</v>
      </c>
      <c r="O322" s="186">
        <f>'Upload Sheet Pull'!Q324</f>
        <v>0</v>
      </c>
      <c r="P322" s="186">
        <f>'Upload Sheet Pull'!R324</f>
        <v>0</v>
      </c>
      <c r="Q322" s="186">
        <f>'Upload Sheet Pull'!S324</f>
        <v>0</v>
      </c>
      <c r="R322" s="186">
        <f>'Upload Sheet Pull'!T324</f>
        <v>0</v>
      </c>
      <c r="S322" s="186">
        <f>'Upload Sheet Pull'!U324</f>
        <v>0</v>
      </c>
      <c r="T322" s="186">
        <f t="shared" si="1"/>
        <v>0</v>
      </c>
      <c r="U322" s="180"/>
      <c r="V322" s="180"/>
      <c r="W322" s="180"/>
      <c r="X322" s="180"/>
      <c r="Y322" s="180"/>
      <c r="Z322" s="180"/>
    </row>
    <row r="323" ht="12.75" customHeight="1">
      <c r="A323" s="180" t="str">
        <f>'Upload Sheet Pull'!A325</f>
        <v>Budget</v>
      </c>
      <c r="B323" s="180" t="str">
        <f>'Upload Sheet Pull'!B325</f>
        <v>7090-000000</v>
      </c>
      <c r="C323" s="180">
        <f>'Upload Sheet Pull'!C325</f>
        <v>900</v>
      </c>
      <c r="D323" s="180" t="str">
        <f>'Upload Sheet Pull'!D325</f>
        <v>006</v>
      </c>
      <c r="E323" s="180"/>
      <c r="F323" s="180" t="str">
        <f>IF('Upload Sheet Pull'!E325="","",'Upload Sheet Pull'!E325)</f>
        <v/>
      </c>
      <c r="G323" s="180"/>
      <c r="H323" s="186">
        <f>'Upload Sheet Pull'!J325</f>
        <v>0</v>
      </c>
      <c r="I323" s="186">
        <f>'Upload Sheet Pull'!K325</f>
        <v>0</v>
      </c>
      <c r="J323" s="186">
        <f>'Upload Sheet Pull'!L325</f>
        <v>0</v>
      </c>
      <c r="K323" s="186">
        <f>'Upload Sheet Pull'!M325</f>
        <v>0</v>
      </c>
      <c r="L323" s="186">
        <f>'Upload Sheet Pull'!N325</f>
        <v>0</v>
      </c>
      <c r="M323" s="186">
        <f>'Upload Sheet Pull'!O325</f>
        <v>0</v>
      </c>
      <c r="N323" s="186">
        <f>'Upload Sheet Pull'!P325</f>
        <v>0</v>
      </c>
      <c r="O323" s="186">
        <f>'Upload Sheet Pull'!Q325</f>
        <v>0</v>
      </c>
      <c r="P323" s="186">
        <f>'Upload Sheet Pull'!R325</f>
        <v>0</v>
      </c>
      <c r="Q323" s="186">
        <f>'Upload Sheet Pull'!S325</f>
        <v>0</v>
      </c>
      <c r="R323" s="186">
        <f>'Upload Sheet Pull'!T325</f>
        <v>0</v>
      </c>
      <c r="S323" s="186">
        <f>'Upload Sheet Pull'!U325</f>
        <v>0</v>
      </c>
      <c r="T323" s="186">
        <f t="shared" si="1"/>
        <v>0</v>
      </c>
      <c r="U323" s="180"/>
      <c r="V323" s="180"/>
      <c r="W323" s="180"/>
      <c r="X323" s="180"/>
      <c r="Y323" s="180"/>
      <c r="Z323" s="180"/>
    </row>
    <row r="324" ht="12.75" customHeight="1">
      <c r="A324" s="180" t="str">
        <f>'Upload Sheet Pull'!A327</f>
        <v>Budget</v>
      </c>
      <c r="B324" s="180" t="str">
        <f>'Upload Sheet Pull'!B327</f>
        <v>7092-000000</v>
      </c>
      <c r="C324" s="180">
        <f>'Upload Sheet Pull'!C327</f>
        <v>900</v>
      </c>
      <c r="D324" s="180" t="str">
        <f>'Upload Sheet Pull'!D327</f>
        <v>006</v>
      </c>
      <c r="E324" s="180"/>
      <c r="F324" s="180" t="str">
        <f>IF('Upload Sheet Pull'!E327="","",'Upload Sheet Pull'!E327)</f>
        <v/>
      </c>
      <c r="G324" s="180"/>
      <c r="H324" s="186">
        <f>'Upload Sheet Pull'!J327</f>
        <v>0</v>
      </c>
      <c r="I324" s="186">
        <f>'Upload Sheet Pull'!K327</f>
        <v>0</v>
      </c>
      <c r="J324" s="186">
        <f>'Upload Sheet Pull'!L327</f>
        <v>0</v>
      </c>
      <c r="K324" s="186">
        <f>'Upload Sheet Pull'!M327</f>
        <v>0</v>
      </c>
      <c r="L324" s="186">
        <f>'Upload Sheet Pull'!N327</f>
        <v>0</v>
      </c>
      <c r="M324" s="186">
        <f>'Upload Sheet Pull'!O327</f>
        <v>0</v>
      </c>
      <c r="N324" s="186">
        <f>'Upload Sheet Pull'!P327</f>
        <v>0</v>
      </c>
      <c r="O324" s="186">
        <f>'Upload Sheet Pull'!Q327</f>
        <v>0</v>
      </c>
      <c r="P324" s="186">
        <f>'Upload Sheet Pull'!R327</f>
        <v>0</v>
      </c>
      <c r="Q324" s="186">
        <f>'Upload Sheet Pull'!S327</f>
        <v>0</v>
      </c>
      <c r="R324" s="186">
        <f>'Upload Sheet Pull'!T327</f>
        <v>0</v>
      </c>
      <c r="S324" s="186">
        <f>'Upload Sheet Pull'!U327</f>
        <v>0</v>
      </c>
      <c r="T324" s="186">
        <f t="shared" si="1"/>
        <v>0</v>
      </c>
      <c r="U324" s="180"/>
      <c r="V324" s="180"/>
      <c r="W324" s="180"/>
      <c r="X324" s="180"/>
      <c r="Y324" s="180"/>
      <c r="Z324" s="180"/>
    </row>
    <row r="325" ht="12.75" customHeight="1">
      <c r="A325" s="180" t="str">
        <f>'Upload Sheet Pull'!A328</f>
        <v>Budget</v>
      </c>
      <c r="B325" s="180" t="str">
        <f>'Upload Sheet Pull'!B328</f>
        <v/>
      </c>
      <c r="C325" s="180">
        <f>'Upload Sheet Pull'!C328</f>
        <v>900</v>
      </c>
      <c r="D325" s="180" t="str">
        <f>'Upload Sheet Pull'!D328</f>
        <v>006</v>
      </c>
      <c r="E325" s="180"/>
      <c r="F325" s="180" t="str">
        <f>IF('Upload Sheet Pull'!E328="","",'Upload Sheet Pull'!E328)</f>
        <v/>
      </c>
      <c r="G325" s="180"/>
      <c r="H325" s="186">
        <f>'Upload Sheet Pull'!J328</f>
        <v>0</v>
      </c>
      <c r="I325" s="186">
        <f>'Upload Sheet Pull'!K328</f>
        <v>0</v>
      </c>
      <c r="J325" s="186">
        <f>'Upload Sheet Pull'!L328</f>
        <v>0</v>
      </c>
      <c r="K325" s="186">
        <f>'Upload Sheet Pull'!M328</f>
        <v>0</v>
      </c>
      <c r="L325" s="186">
        <f>'Upload Sheet Pull'!N328</f>
        <v>0</v>
      </c>
      <c r="M325" s="186">
        <f>'Upload Sheet Pull'!O328</f>
        <v>0</v>
      </c>
      <c r="N325" s="186">
        <f>'Upload Sheet Pull'!P328</f>
        <v>0</v>
      </c>
      <c r="O325" s="186">
        <f>'Upload Sheet Pull'!Q328</f>
        <v>0</v>
      </c>
      <c r="P325" s="186">
        <f>'Upload Sheet Pull'!R328</f>
        <v>0</v>
      </c>
      <c r="Q325" s="186">
        <f>'Upload Sheet Pull'!S328</f>
        <v>0</v>
      </c>
      <c r="R325" s="186">
        <f>'Upload Sheet Pull'!T328</f>
        <v>0</v>
      </c>
      <c r="S325" s="186">
        <f>'Upload Sheet Pull'!U328</f>
        <v>0</v>
      </c>
      <c r="T325" s="186">
        <f t="shared" si="1"/>
        <v>0</v>
      </c>
      <c r="U325" s="180"/>
      <c r="V325" s="180"/>
      <c r="W325" s="180"/>
      <c r="X325" s="180"/>
      <c r="Y325" s="180"/>
      <c r="Z325" s="180"/>
    </row>
    <row r="326" ht="12.75" customHeight="1">
      <c r="A326" s="180" t="str">
        <f>'Upload Sheet Pull'!A329</f>
        <v>Budget</v>
      </c>
      <c r="B326" s="180" t="str">
        <f>'Upload Sheet Pull'!B329</f>
        <v/>
      </c>
      <c r="C326" s="180">
        <f>'Upload Sheet Pull'!C329</f>
        <v>900</v>
      </c>
      <c r="D326" s="180" t="str">
        <f>'Upload Sheet Pull'!D329</f>
        <v>006</v>
      </c>
      <c r="E326" s="180"/>
      <c r="F326" s="180" t="str">
        <f>IF('Upload Sheet Pull'!E329="","",'Upload Sheet Pull'!E329)</f>
        <v/>
      </c>
      <c r="G326" s="180"/>
      <c r="H326" s="186">
        <f>'Upload Sheet Pull'!J329</f>
        <v>0</v>
      </c>
      <c r="I326" s="186">
        <f>'Upload Sheet Pull'!K329</f>
        <v>0</v>
      </c>
      <c r="J326" s="186">
        <f>'Upload Sheet Pull'!L329</f>
        <v>0</v>
      </c>
      <c r="K326" s="186">
        <f>'Upload Sheet Pull'!M329</f>
        <v>0</v>
      </c>
      <c r="L326" s="186">
        <f>'Upload Sheet Pull'!N329</f>
        <v>0</v>
      </c>
      <c r="M326" s="186">
        <f>'Upload Sheet Pull'!O329</f>
        <v>0</v>
      </c>
      <c r="N326" s="186">
        <f>'Upload Sheet Pull'!P329</f>
        <v>0</v>
      </c>
      <c r="O326" s="186">
        <f>'Upload Sheet Pull'!Q329</f>
        <v>0</v>
      </c>
      <c r="P326" s="186">
        <f>'Upload Sheet Pull'!R329</f>
        <v>0</v>
      </c>
      <c r="Q326" s="186">
        <f>'Upload Sheet Pull'!S329</f>
        <v>0</v>
      </c>
      <c r="R326" s="186">
        <f>'Upload Sheet Pull'!T329</f>
        <v>0</v>
      </c>
      <c r="S326" s="186">
        <f>'Upload Sheet Pull'!U329</f>
        <v>0</v>
      </c>
      <c r="T326" s="186">
        <f t="shared" si="1"/>
        <v>0</v>
      </c>
      <c r="U326" s="180"/>
      <c r="V326" s="180"/>
      <c r="W326" s="180"/>
      <c r="X326" s="180"/>
      <c r="Y326" s="180"/>
      <c r="Z326" s="180"/>
    </row>
    <row r="327" ht="12.75" customHeight="1">
      <c r="A327" s="180" t="str">
        <f>'Upload Sheet Pull'!A330</f>
        <v>Budget</v>
      </c>
      <c r="B327" s="180" t="str">
        <f>'Upload Sheet Pull'!B330</f>
        <v/>
      </c>
      <c r="C327" s="180">
        <f>'Upload Sheet Pull'!C330</f>
        <v>900</v>
      </c>
      <c r="D327" s="180" t="str">
        <f>'Upload Sheet Pull'!D330</f>
        <v>006</v>
      </c>
      <c r="E327" s="180"/>
      <c r="F327" s="180" t="str">
        <f>IF('Upload Sheet Pull'!E330="","",'Upload Sheet Pull'!E330)</f>
        <v/>
      </c>
      <c r="G327" s="180"/>
      <c r="H327" s="186">
        <f>'Upload Sheet Pull'!J330</f>
        <v>0</v>
      </c>
      <c r="I327" s="186">
        <f>'Upload Sheet Pull'!K330</f>
        <v>0</v>
      </c>
      <c r="J327" s="186">
        <f>'Upload Sheet Pull'!L330</f>
        <v>0</v>
      </c>
      <c r="K327" s="186">
        <f>'Upload Sheet Pull'!M330</f>
        <v>0</v>
      </c>
      <c r="L327" s="186">
        <f>'Upload Sheet Pull'!N330</f>
        <v>0</v>
      </c>
      <c r="M327" s="186">
        <f>'Upload Sheet Pull'!O330</f>
        <v>0</v>
      </c>
      <c r="N327" s="186">
        <f>'Upload Sheet Pull'!P330</f>
        <v>0</v>
      </c>
      <c r="O327" s="186">
        <f>'Upload Sheet Pull'!Q330</f>
        <v>0</v>
      </c>
      <c r="P327" s="186">
        <f>'Upload Sheet Pull'!R330</f>
        <v>0</v>
      </c>
      <c r="Q327" s="186">
        <f>'Upload Sheet Pull'!S330</f>
        <v>0</v>
      </c>
      <c r="R327" s="186">
        <f>'Upload Sheet Pull'!T330</f>
        <v>0</v>
      </c>
      <c r="S327" s="186">
        <f>'Upload Sheet Pull'!U330</f>
        <v>0</v>
      </c>
      <c r="T327" s="186">
        <f t="shared" si="1"/>
        <v>0</v>
      </c>
      <c r="U327" s="180"/>
      <c r="V327" s="180"/>
      <c r="W327" s="180"/>
      <c r="X327" s="180"/>
      <c r="Y327" s="180"/>
      <c r="Z327" s="180"/>
    </row>
    <row r="328" ht="12.75" customHeight="1">
      <c r="A328" s="180" t="str">
        <f>'Upload Sheet Pull'!A331</f>
        <v>Budget</v>
      </c>
      <c r="B328" s="180" t="str">
        <f>'Upload Sheet Pull'!B331</f>
        <v/>
      </c>
      <c r="C328" s="180">
        <f>'Upload Sheet Pull'!C331</f>
        <v>900</v>
      </c>
      <c r="D328" s="180" t="str">
        <f>'Upload Sheet Pull'!D331</f>
        <v>006</v>
      </c>
      <c r="E328" s="180"/>
      <c r="F328" s="180" t="str">
        <f>IF('Upload Sheet Pull'!E331="","",'Upload Sheet Pull'!E331)</f>
        <v/>
      </c>
      <c r="G328" s="180"/>
      <c r="H328" s="186">
        <f>'Upload Sheet Pull'!J331</f>
        <v>0</v>
      </c>
      <c r="I328" s="186">
        <f>'Upload Sheet Pull'!K331</f>
        <v>0</v>
      </c>
      <c r="J328" s="186">
        <f>'Upload Sheet Pull'!L331</f>
        <v>0</v>
      </c>
      <c r="K328" s="186">
        <f>'Upload Sheet Pull'!M331</f>
        <v>0</v>
      </c>
      <c r="L328" s="186">
        <f>'Upload Sheet Pull'!N331</f>
        <v>0</v>
      </c>
      <c r="M328" s="186">
        <f>'Upload Sheet Pull'!O331</f>
        <v>0</v>
      </c>
      <c r="N328" s="186">
        <f>'Upload Sheet Pull'!P331</f>
        <v>0</v>
      </c>
      <c r="O328" s="186">
        <f>'Upload Sheet Pull'!Q331</f>
        <v>0</v>
      </c>
      <c r="P328" s="186">
        <f>'Upload Sheet Pull'!R331</f>
        <v>0</v>
      </c>
      <c r="Q328" s="186">
        <f>'Upload Sheet Pull'!S331</f>
        <v>0</v>
      </c>
      <c r="R328" s="186">
        <f>'Upload Sheet Pull'!T331</f>
        <v>0</v>
      </c>
      <c r="S328" s="186">
        <f>'Upload Sheet Pull'!U331</f>
        <v>0</v>
      </c>
      <c r="T328" s="186">
        <f t="shared" si="1"/>
        <v>0</v>
      </c>
      <c r="U328" s="180"/>
      <c r="V328" s="180"/>
      <c r="W328" s="180"/>
      <c r="X328" s="180"/>
      <c r="Y328" s="180"/>
      <c r="Z328" s="180"/>
    </row>
    <row r="329" ht="12.75" customHeight="1">
      <c r="A329" s="180" t="str">
        <f>'Upload Sheet Pull'!A332</f>
        <v>Budget</v>
      </c>
      <c r="B329" s="180" t="str">
        <f>'Upload Sheet Pull'!B332</f>
        <v/>
      </c>
      <c r="C329" s="180">
        <f>'Upload Sheet Pull'!C332</f>
        <v>900</v>
      </c>
      <c r="D329" s="180" t="str">
        <f>'Upload Sheet Pull'!D332</f>
        <v>006</v>
      </c>
      <c r="E329" s="180"/>
      <c r="F329" s="180" t="str">
        <f>IF('Upload Sheet Pull'!E332="","",'Upload Sheet Pull'!E332)</f>
        <v/>
      </c>
      <c r="G329" s="180"/>
      <c r="H329" s="186">
        <f>'Upload Sheet Pull'!J332</f>
        <v>0</v>
      </c>
      <c r="I329" s="186">
        <f>'Upload Sheet Pull'!K332</f>
        <v>0</v>
      </c>
      <c r="J329" s="186">
        <f>'Upload Sheet Pull'!L332</f>
        <v>0</v>
      </c>
      <c r="K329" s="186">
        <f>'Upload Sheet Pull'!M332</f>
        <v>0</v>
      </c>
      <c r="L329" s="186">
        <f>'Upload Sheet Pull'!N332</f>
        <v>0</v>
      </c>
      <c r="M329" s="186">
        <f>'Upload Sheet Pull'!O332</f>
        <v>0</v>
      </c>
      <c r="N329" s="186">
        <f>'Upload Sheet Pull'!P332</f>
        <v>0</v>
      </c>
      <c r="O329" s="186">
        <f>'Upload Sheet Pull'!Q332</f>
        <v>0</v>
      </c>
      <c r="P329" s="186">
        <f>'Upload Sheet Pull'!R332</f>
        <v>0</v>
      </c>
      <c r="Q329" s="186">
        <f>'Upload Sheet Pull'!S332</f>
        <v>0</v>
      </c>
      <c r="R329" s="186">
        <f>'Upload Sheet Pull'!T332</f>
        <v>0</v>
      </c>
      <c r="S329" s="186">
        <f>'Upload Sheet Pull'!U332</f>
        <v>0</v>
      </c>
      <c r="T329" s="186">
        <f t="shared" si="1"/>
        <v>0</v>
      </c>
      <c r="U329" s="180"/>
      <c r="V329" s="180"/>
      <c r="W329" s="180"/>
      <c r="X329" s="180"/>
      <c r="Y329" s="180"/>
      <c r="Z329" s="180"/>
    </row>
    <row r="330" ht="12.75" customHeight="1">
      <c r="A330" s="180" t="str">
        <f>'Upload Sheet Pull'!A333</f>
        <v>Budget</v>
      </c>
      <c r="B330" s="180" t="str">
        <f>'Upload Sheet Pull'!B333</f>
        <v/>
      </c>
      <c r="C330" s="180">
        <f>'Upload Sheet Pull'!C333</f>
        <v>900</v>
      </c>
      <c r="D330" s="180" t="str">
        <f>'Upload Sheet Pull'!D333</f>
        <v>006</v>
      </c>
      <c r="E330" s="180"/>
      <c r="F330" s="180" t="str">
        <f>IF('Upload Sheet Pull'!E333="","",'Upload Sheet Pull'!E333)</f>
        <v/>
      </c>
      <c r="G330" s="180"/>
      <c r="H330" s="186">
        <f>'Upload Sheet Pull'!J333</f>
        <v>0</v>
      </c>
      <c r="I330" s="186">
        <f>'Upload Sheet Pull'!K333</f>
        <v>0</v>
      </c>
      <c r="J330" s="186">
        <f>'Upload Sheet Pull'!L333</f>
        <v>0</v>
      </c>
      <c r="K330" s="186">
        <f>'Upload Sheet Pull'!M333</f>
        <v>0</v>
      </c>
      <c r="L330" s="186">
        <f>'Upload Sheet Pull'!N333</f>
        <v>0</v>
      </c>
      <c r="M330" s="186">
        <f>'Upload Sheet Pull'!O333</f>
        <v>0</v>
      </c>
      <c r="N330" s="186">
        <f>'Upload Sheet Pull'!P333</f>
        <v>0</v>
      </c>
      <c r="O330" s="186">
        <f>'Upload Sheet Pull'!Q333</f>
        <v>0</v>
      </c>
      <c r="P330" s="186">
        <f>'Upload Sheet Pull'!R333</f>
        <v>0</v>
      </c>
      <c r="Q330" s="186">
        <f>'Upload Sheet Pull'!S333</f>
        <v>0</v>
      </c>
      <c r="R330" s="186">
        <f>'Upload Sheet Pull'!T333</f>
        <v>0</v>
      </c>
      <c r="S330" s="186">
        <f>'Upload Sheet Pull'!U333</f>
        <v>0</v>
      </c>
      <c r="T330" s="186">
        <f t="shared" si="1"/>
        <v>0</v>
      </c>
      <c r="U330" s="180"/>
      <c r="V330" s="180"/>
      <c r="W330" s="180"/>
      <c r="X330" s="180"/>
      <c r="Y330" s="180"/>
      <c r="Z330" s="180"/>
    </row>
    <row r="331" ht="12.75" customHeight="1">
      <c r="A331" s="180" t="str">
        <f>'Upload Sheet Pull'!A334</f>
        <v>Budget</v>
      </c>
      <c r="B331" s="180" t="str">
        <f>'Upload Sheet Pull'!B334</f>
        <v/>
      </c>
      <c r="C331" s="180">
        <f>'Upload Sheet Pull'!C334</f>
        <v>900</v>
      </c>
      <c r="D331" s="180" t="str">
        <f>'Upload Sheet Pull'!D334</f>
        <v>006</v>
      </c>
      <c r="E331" s="180"/>
      <c r="F331" s="180" t="str">
        <f>IF('Upload Sheet Pull'!E334="","",'Upload Sheet Pull'!E334)</f>
        <v/>
      </c>
      <c r="G331" s="180"/>
      <c r="H331" s="186">
        <f>'Upload Sheet Pull'!J334</f>
        <v>0</v>
      </c>
      <c r="I331" s="186">
        <f>'Upload Sheet Pull'!K334</f>
        <v>0</v>
      </c>
      <c r="J331" s="186">
        <f>'Upload Sheet Pull'!L334</f>
        <v>0</v>
      </c>
      <c r="K331" s="186">
        <f>'Upload Sheet Pull'!M334</f>
        <v>0</v>
      </c>
      <c r="L331" s="186">
        <f>'Upload Sheet Pull'!N334</f>
        <v>0</v>
      </c>
      <c r="M331" s="186">
        <f>'Upload Sheet Pull'!O334</f>
        <v>0</v>
      </c>
      <c r="N331" s="186">
        <f>'Upload Sheet Pull'!P334</f>
        <v>0</v>
      </c>
      <c r="O331" s="186">
        <f>'Upload Sheet Pull'!Q334</f>
        <v>0</v>
      </c>
      <c r="P331" s="186">
        <f>'Upload Sheet Pull'!R334</f>
        <v>0</v>
      </c>
      <c r="Q331" s="186">
        <f>'Upload Sheet Pull'!S334</f>
        <v>0</v>
      </c>
      <c r="R331" s="186">
        <f>'Upload Sheet Pull'!T334</f>
        <v>0</v>
      </c>
      <c r="S331" s="186">
        <f>'Upload Sheet Pull'!U334</f>
        <v>0</v>
      </c>
      <c r="T331" s="186">
        <f t="shared" si="1"/>
        <v>0</v>
      </c>
      <c r="U331" s="180"/>
      <c r="V331" s="180"/>
      <c r="W331" s="180"/>
      <c r="X331" s="180"/>
      <c r="Y331" s="180"/>
      <c r="Z331" s="180"/>
    </row>
    <row r="332" ht="12.75" customHeight="1">
      <c r="A332" s="180" t="str">
        <f>'Upload Sheet Pull'!A335</f>
        <v>Budget</v>
      </c>
      <c r="B332" s="180" t="str">
        <f>'Upload Sheet Pull'!B335</f>
        <v>7078-000000</v>
      </c>
      <c r="C332" s="180">
        <f>'Upload Sheet Pull'!C335</f>
        <v>910</v>
      </c>
      <c r="D332" s="180" t="str">
        <f>'Upload Sheet Pull'!D335</f>
        <v>006</v>
      </c>
      <c r="E332" s="180"/>
      <c r="F332" s="180" t="str">
        <f>IF('Upload Sheet Pull'!E335="","",'Upload Sheet Pull'!E335)</f>
        <v/>
      </c>
      <c r="G332" s="180"/>
      <c r="H332" s="186">
        <f>'Upload Sheet Pull'!J335</f>
        <v>0</v>
      </c>
      <c r="I332" s="186">
        <f>'Upload Sheet Pull'!K335</f>
        <v>0</v>
      </c>
      <c r="J332" s="186">
        <f>'Upload Sheet Pull'!L335</f>
        <v>0</v>
      </c>
      <c r="K332" s="186">
        <f>'Upload Sheet Pull'!M335</f>
        <v>0</v>
      </c>
      <c r="L332" s="186">
        <f>'Upload Sheet Pull'!N335</f>
        <v>0</v>
      </c>
      <c r="M332" s="186">
        <f>'Upload Sheet Pull'!O335</f>
        <v>0</v>
      </c>
      <c r="N332" s="186">
        <f>'Upload Sheet Pull'!P335</f>
        <v>90</v>
      </c>
      <c r="O332" s="186">
        <f>'Upload Sheet Pull'!Q335</f>
        <v>0</v>
      </c>
      <c r="P332" s="186">
        <f>'Upload Sheet Pull'!R335</f>
        <v>0</v>
      </c>
      <c r="Q332" s="186">
        <f>'Upload Sheet Pull'!S335</f>
        <v>0</v>
      </c>
      <c r="R332" s="186">
        <f>'Upload Sheet Pull'!T335</f>
        <v>0</v>
      </c>
      <c r="S332" s="186">
        <f>'Upload Sheet Pull'!U335</f>
        <v>0</v>
      </c>
      <c r="T332" s="186">
        <f t="shared" si="1"/>
        <v>90</v>
      </c>
      <c r="U332" s="180"/>
      <c r="V332" s="180"/>
      <c r="W332" s="180"/>
      <c r="X332" s="180"/>
      <c r="Y332" s="180"/>
      <c r="Z332" s="180"/>
    </row>
    <row r="333" ht="12.75" customHeight="1">
      <c r="A333" s="180" t="str">
        <f>'Upload Sheet Pull'!A336</f>
        <v>Budget</v>
      </c>
      <c r="B333" s="180" t="str">
        <f>'Upload Sheet Pull'!B336</f>
        <v>7016-000000</v>
      </c>
      <c r="C333" s="180">
        <f>'Upload Sheet Pull'!C336</f>
        <v>910</v>
      </c>
      <c r="D333" s="180" t="str">
        <f>'Upload Sheet Pull'!D336</f>
        <v>006</v>
      </c>
      <c r="E333" s="180"/>
      <c r="F333" s="180" t="str">
        <f>IF('Upload Sheet Pull'!E336="","",'Upload Sheet Pull'!E336)</f>
        <v/>
      </c>
      <c r="G333" s="180"/>
      <c r="H333" s="186">
        <f>'Upload Sheet Pull'!J336</f>
        <v>0</v>
      </c>
      <c r="I333" s="186">
        <f>'Upload Sheet Pull'!K336</f>
        <v>0</v>
      </c>
      <c r="J333" s="186">
        <f>'Upload Sheet Pull'!L336</f>
        <v>0</v>
      </c>
      <c r="K333" s="186">
        <f>'Upload Sheet Pull'!M336</f>
        <v>0</v>
      </c>
      <c r="L333" s="186">
        <f>'Upload Sheet Pull'!N336</f>
        <v>0</v>
      </c>
      <c r="M333" s="186">
        <f>'Upload Sheet Pull'!O336</f>
        <v>0</v>
      </c>
      <c r="N333" s="186">
        <f>'Upload Sheet Pull'!P336</f>
        <v>0</v>
      </c>
      <c r="O333" s="186">
        <f>'Upload Sheet Pull'!Q336</f>
        <v>0</v>
      </c>
      <c r="P333" s="186">
        <f>'Upload Sheet Pull'!R336</f>
        <v>0</v>
      </c>
      <c r="Q333" s="186">
        <f>'Upload Sheet Pull'!S336</f>
        <v>0</v>
      </c>
      <c r="R333" s="186">
        <f>'Upload Sheet Pull'!T336</f>
        <v>0</v>
      </c>
      <c r="S333" s="186">
        <f>'Upload Sheet Pull'!U336</f>
        <v>0</v>
      </c>
      <c r="T333" s="186">
        <f t="shared" si="1"/>
        <v>0</v>
      </c>
      <c r="U333" s="180"/>
      <c r="V333" s="180"/>
      <c r="W333" s="180"/>
      <c r="X333" s="180"/>
      <c r="Y333" s="180"/>
      <c r="Z333" s="180"/>
    </row>
    <row r="334" ht="12.75" customHeight="1">
      <c r="A334" s="180" t="str">
        <f>'Upload Sheet Pull'!A337</f>
        <v>Budget</v>
      </c>
      <c r="B334" s="180" t="str">
        <f>'Upload Sheet Pull'!B337</f>
        <v>7078-000000</v>
      </c>
      <c r="C334" s="180">
        <f>'Upload Sheet Pull'!C337</f>
        <v>911</v>
      </c>
      <c r="D334" s="180" t="str">
        <f>'Upload Sheet Pull'!D337</f>
        <v>006</v>
      </c>
      <c r="E334" s="180"/>
      <c r="F334" s="180" t="str">
        <f>IF('Upload Sheet Pull'!E337="","",'Upload Sheet Pull'!E337)</f>
        <v/>
      </c>
      <c r="G334" s="180"/>
      <c r="H334" s="186">
        <f>'Upload Sheet Pull'!J337</f>
        <v>0</v>
      </c>
      <c r="I334" s="186">
        <f>'Upload Sheet Pull'!K337</f>
        <v>0</v>
      </c>
      <c r="J334" s="186">
        <f>'Upload Sheet Pull'!L337</f>
        <v>0</v>
      </c>
      <c r="K334" s="186">
        <f>'Upload Sheet Pull'!M337</f>
        <v>0</v>
      </c>
      <c r="L334" s="186">
        <f>'Upload Sheet Pull'!N337</f>
        <v>0</v>
      </c>
      <c r="M334" s="186">
        <f>'Upload Sheet Pull'!O337</f>
        <v>0</v>
      </c>
      <c r="N334" s="186">
        <f>'Upload Sheet Pull'!P337</f>
        <v>90</v>
      </c>
      <c r="O334" s="186">
        <f>'Upload Sheet Pull'!Q337</f>
        <v>0</v>
      </c>
      <c r="P334" s="186">
        <f>'Upload Sheet Pull'!R337</f>
        <v>0</v>
      </c>
      <c r="Q334" s="186">
        <f>'Upload Sheet Pull'!S337</f>
        <v>0</v>
      </c>
      <c r="R334" s="186">
        <f>'Upload Sheet Pull'!T337</f>
        <v>0</v>
      </c>
      <c r="S334" s="186">
        <f>'Upload Sheet Pull'!U337</f>
        <v>0</v>
      </c>
      <c r="T334" s="186">
        <f t="shared" si="1"/>
        <v>90</v>
      </c>
      <c r="U334" s="180"/>
      <c r="V334" s="180"/>
      <c r="W334" s="180"/>
      <c r="X334" s="180"/>
      <c r="Y334" s="180"/>
      <c r="Z334" s="180"/>
    </row>
    <row r="335" ht="12.75" customHeight="1">
      <c r="A335" s="180" t="str">
        <f>'Upload Sheet Pull'!A338</f>
        <v>Budget</v>
      </c>
      <c r="B335" s="180" t="str">
        <f>'Upload Sheet Pull'!B338</f>
        <v>7016-000000</v>
      </c>
      <c r="C335" s="180">
        <f>'Upload Sheet Pull'!C338</f>
        <v>911</v>
      </c>
      <c r="D335" s="180" t="str">
        <f>'Upload Sheet Pull'!D338</f>
        <v>006</v>
      </c>
      <c r="E335" s="180"/>
      <c r="F335" s="180" t="str">
        <f>IF('Upload Sheet Pull'!E338="","",'Upload Sheet Pull'!E338)</f>
        <v/>
      </c>
      <c r="G335" s="180"/>
      <c r="H335" s="186">
        <f>'Upload Sheet Pull'!J338</f>
        <v>0</v>
      </c>
      <c r="I335" s="186">
        <f>'Upload Sheet Pull'!K338</f>
        <v>0</v>
      </c>
      <c r="J335" s="186">
        <f>'Upload Sheet Pull'!L338</f>
        <v>0</v>
      </c>
      <c r="K335" s="186">
        <f>'Upload Sheet Pull'!M338</f>
        <v>0</v>
      </c>
      <c r="L335" s="186">
        <f>'Upload Sheet Pull'!N338</f>
        <v>0</v>
      </c>
      <c r="M335" s="186">
        <f>'Upload Sheet Pull'!O338</f>
        <v>0</v>
      </c>
      <c r="N335" s="186">
        <f>'Upload Sheet Pull'!P338</f>
        <v>0</v>
      </c>
      <c r="O335" s="186">
        <f>'Upload Sheet Pull'!Q338</f>
        <v>0</v>
      </c>
      <c r="P335" s="186">
        <f>'Upload Sheet Pull'!R338</f>
        <v>0</v>
      </c>
      <c r="Q335" s="186">
        <f>'Upload Sheet Pull'!S338</f>
        <v>0</v>
      </c>
      <c r="R335" s="186">
        <f>'Upload Sheet Pull'!T338</f>
        <v>0</v>
      </c>
      <c r="S335" s="186">
        <f>'Upload Sheet Pull'!U338</f>
        <v>0</v>
      </c>
      <c r="T335" s="186">
        <f t="shared" si="1"/>
        <v>0</v>
      </c>
      <c r="U335" s="180"/>
      <c r="V335" s="180"/>
      <c r="W335" s="180"/>
      <c r="X335" s="180"/>
      <c r="Y335" s="180"/>
      <c r="Z335" s="180"/>
    </row>
    <row r="336" ht="12.75" customHeight="1">
      <c r="A336" s="180" t="str">
        <f>'Upload Sheet Pull'!A339</f>
        <v>Budget</v>
      </c>
      <c r="B336" s="180" t="str">
        <f>'Upload Sheet Pull'!B339</f>
        <v>7078-000000</v>
      </c>
      <c r="C336" s="180">
        <f>'Upload Sheet Pull'!C339</f>
        <v>912</v>
      </c>
      <c r="D336" s="180" t="str">
        <f>'Upload Sheet Pull'!D339</f>
        <v>006</v>
      </c>
      <c r="E336" s="180"/>
      <c r="F336" s="180" t="str">
        <f>IF('Upload Sheet Pull'!E339="","",'Upload Sheet Pull'!E339)</f>
        <v/>
      </c>
      <c r="G336" s="180"/>
      <c r="H336" s="186">
        <f>'Upload Sheet Pull'!J339</f>
        <v>0</v>
      </c>
      <c r="I336" s="186">
        <f>'Upload Sheet Pull'!K339</f>
        <v>0</v>
      </c>
      <c r="J336" s="186">
        <f>'Upload Sheet Pull'!L339</f>
        <v>0</v>
      </c>
      <c r="K336" s="186">
        <f>'Upload Sheet Pull'!M339</f>
        <v>0</v>
      </c>
      <c r="L336" s="186">
        <f>'Upload Sheet Pull'!N339</f>
        <v>0</v>
      </c>
      <c r="M336" s="186">
        <f>'Upload Sheet Pull'!O339</f>
        <v>0</v>
      </c>
      <c r="N336" s="186">
        <f>'Upload Sheet Pull'!P339</f>
        <v>90</v>
      </c>
      <c r="O336" s="186">
        <f>'Upload Sheet Pull'!Q339</f>
        <v>0</v>
      </c>
      <c r="P336" s="186">
        <f>'Upload Sheet Pull'!R339</f>
        <v>0</v>
      </c>
      <c r="Q336" s="186">
        <f>'Upload Sheet Pull'!S339</f>
        <v>0</v>
      </c>
      <c r="R336" s="186">
        <f>'Upload Sheet Pull'!T339</f>
        <v>0</v>
      </c>
      <c r="S336" s="186">
        <f>'Upload Sheet Pull'!U339</f>
        <v>0</v>
      </c>
      <c r="T336" s="186">
        <f t="shared" si="1"/>
        <v>90</v>
      </c>
      <c r="U336" s="180"/>
      <c r="V336" s="180"/>
      <c r="W336" s="180"/>
      <c r="X336" s="180"/>
      <c r="Y336" s="180"/>
      <c r="Z336" s="180"/>
    </row>
    <row r="337" ht="12.75" customHeight="1">
      <c r="A337" s="180" t="str">
        <f>'Upload Sheet Pull'!A340</f>
        <v>Budget</v>
      </c>
      <c r="B337" s="180" t="str">
        <f>'Upload Sheet Pull'!B340</f>
        <v>7016-000000</v>
      </c>
      <c r="C337" s="180">
        <f>'Upload Sheet Pull'!C340</f>
        <v>912</v>
      </c>
      <c r="D337" s="180" t="str">
        <f>'Upload Sheet Pull'!D340</f>
        <v>006</v>
      </c>
      <c r="E337" s="180"/>
      <c r="F337" s="180" t="str">
        <f>IF('Upload Sheet Pull'!E340="","",'Upload Sheet Pull'!E340)</f>
        <v/>
      </c>
      <c r="G337" s="180"/>
      <c r="H337" s="186">
        <f>'Upload Sheet Pull'!J340</f>
        <v>0</v>
      </c>
      <c r="I337" s="186">
        <f>'Upload Sheet Pull'!K340</f>
        <v>0</v>
      </c>
      <c r="J337" s="186">
        <f>'Upload Sheet Pull'!L340</f>
        <v>0</v>
      </c>
      <c r="K337" s="186">
        <f>'Upload Sheet Pull'!M340</f>
        <v>0</v>
      </c>
      <c r="L337" s="186">
        <f>'Upload Sheet Pull'!N340</f>
        <v>0</v>
      </c>
      <c r="M337" s="186">
        <f>'Upload Sheet Pull'!O340</f>
        <v>0</v>
      </c>
      <c r="N337" s="186">
        <f>'Upload Sheet Pull'!P340</f>
        <v>0</v>
      </c>
      <c r="O337" s="186">
        <f>'Upload Sheet Pull'!Q340</f>
        <v>0</v>
      </c>
      <c r="P337" s="186">
        <f>'Upload Sheet Pull'!R340</f>
        <v>0</v>
      </c>
      <c r="Q337" s="186">
        <f>'Upload Sheet Pull'!S340</f>
        <v>0</v>
      </c>
      <c r="R337" s="186">
        <f>'Upload Sheet Pull'!T340</f>
        <v>0</v>
      </c>
      <c r="S337" s="186">
        <f>'Upload Sheet Pull'!U340</f>
        <v>0</v>
      </c>
      <c r="T337" s="186">
        <f t="shared" si="1"/>
        <v>0</v>
      </c>
      <c r="U337" s="180"/>
      <c r="V337" s="180"/>
      <c r="W337" s="180"/>
      <c r="X337" s="180"/>
      <c r="Y337" s="180"/>
      <c r="Z337" s="180"/>
    </row>
    <row r="338" ht="12.75" customHeight="1">
      <c r="A338" s="180" t="str">
        <f>'Upload Sheet Pull'!A341</f>
        <v>Budget</v>
      </c>
      <c r="B338" s="180" t="str">
        <f>'Upload Sheet Pull'!B341</f>
        <v>7078-000000</v>
      </c>
      <c r="C338" s="180">
        <f>'Upload Sheet Pull'!C341</f>
        <v>913</v>
      </c>
      <c r="D338" s="180" t="str">
        <f>'Upload Sheet Pull'!D341</f>
        <v>006</v>
      </c>
      <c r="E338" s="180"/>
      <c r="F338" s="180" t="str">
        <f>IF('Upload Sheet Pull'!E341="","",'Upload Sheet Pull'!E341)</f>
        <v/>
      </c>
      <c r="G338" s="180"/>
      <c r="H338" s="186">
        <f>'Upload Sheet Pull'!J341</f>
        <v>0</v>
      </c>
      <c r="I338" s="186">
        <f>'Upload Sheet Pull'!K341</f>
        <v>0</v>
      </c>
      <c r="J338" s="186">
        <f>'Upload Sheet Pull'!L341</f>
        <v>0</v>
      </c>
      <c r="K338" s="186">
        <f>'Upload Sheet Pull'!M341</f>
        <v>0</v>
      </c>
      <c r="L338" s="186">
        <f>'Upload Sheet Pull'!N341</f>
        <v>0</v>
      </c>
      <c r="M338" s="186">
        <f>'Upload Sheet Pull'!O341</f>
        <v>0</v>
      </c>
      <c r="N338" s="186">
        <f>'Upload Sheet Pull'!P341</f>
        <v>0</v>
      </c>
      <c r="O338" s="186">
        <f>'Upload Sheet Pull'!Q341</f>
        <v>0</v>
      </c>
      <c r="P338" s="186">
        <f>'Upload Sheet Pull'!R341</f>
        <v>0</v>
      </c>
      <c r="Q338" s="186">
        <f>'Upload Sheet Pull'!S341</f>
        <v>0</v>
      </c>
      <c r="R338" s="186">
        <f>'Upload Sheet Pull'!T341</f>
        <v>0</v>
      </c>
      <c r="S338" s="186">
        <f>'Upload Sheet Pull'!U341</f>
        <v>0</v>
      </c>
      <c r="T338" s="186">
        <f t="shared" si="1"/>
        <v>0</v>
      </c>
      <c r="U338" s="180"/>
      <c r="V338" s="180"/>
      <c r="W338" s="180"/>
      <c r="X338" s="180"/>
      <c r="Y338" s="180"/>
      <c r="Z338" s="180"/>
    </row>
    <row r="339" ht="12.75" customHeight="1">
      <c r="A339" s="180" t="str">
        <f>'Upload Sheet Pull'!A342</f>
        <v>Budget</v>
      </c>
      <c r="B339" s="180" t="str">
        <f>'Upload Sheet Pull'!B342</f>
        <v>7016-000000</v>
      </c>
      <c r="C339" s="180">
        <f>'Upload Sheet Pull'!C342</f>
        <v>913</v>
      </c>
      <c r="D339" s="180" t="str">
        <f>'Upload Sheet Pull'!D342</f>
        <v>006</v>
      </c>
      <c r="E339" s="180"/>
      <c r="F339" s="180" t="str">
        <f>IF('Upload Sheet Pull'!E342="","",'Upload Sheet Pull'!E342)</f>
        <v/>
      </c>
      <c r="G339" s="180"/>
      <c r="H339" s="186">
        <f>'Upload Sheet Pull'!J342</f>
        <v>0</v>
      </c>
      <c r="I339" s="186">
        <f>'Upload Sheet Pull'!K342</f>
        <v>0</v>
      </c>
      <c r="J339" s="186">
        <f>'Upload Sheet Pull'!L342</f>
        <v>0</v>
      </c>
      <c r="K339" s="186">
        <f>'Upload Sheet Pull'!M342</f>
        <v>0</v>
      </c>
      <c r="L339" s="186">
        <f>'Upload Sheet Pull'!N342</f>
        <v>0</v>
      </c>
      <c r="M339" s="186">
        <f>'Upload Sheet Pull'!O342</f>
        <v>0</v>
      </c>
      <c r="N339" s="186">
        <f>'Upload Sheet Pull'!P342</f>
        <v>0</v>
      </c>
      <c r="O339" s="186">
        <f>'Upload Sheet Pull'!Q342</f>
        <v>0</v>
      </c>
      <c r="P339" s="186">
        <f>'Upload Sheet Pull'!R342</f>
        <v>0</v>
      </c>
      <c r="Q339" s="186">
        <f>'Upload Sheet Pull'!S342</f>
        <v>0</v>
      </c>
      <c r="R339" s="186">
        <f>'Upload Sheet Pull'!T342</f>
        <v>0</v>
      </c>
      <c r="S339" s="186">
        <f>'Upload Sheet Pull'!U342</f>
        <v>0</v>
      </c>
      <c r="T339" s="186">
        <f t="shared" si="1"/>
        <v>0</v>
      </c>
      <c r="U339" s="180"/>
      <c r="V339" s="180"/>
      <c r="W339" s="180"/>
      <c r="X339" s="180"/>
      <c r="Y339" s="180"/>
      <c r="Z339" s="180"/>
    </row>
    <row r="340" ht="12.75" customHeight="1">
      <c r="A340" s="180" t="str">
        <f>'Upload Sheet Pull'!A343</f>
        <v>Budget</v>
      </c>
      <c r="B340" s="180" t="str">
        <f>'Upload Sheet Pull'!B343</f>
        <v>7078-000000</v>
      </c>
      <c r="C340" s="180">
        <f>'Upload Sheet Pull'!C343</f>
        <v>914</v>
      </c>
      <c r="D340" s="180" t="str">
        <f>'Upload Sheet Pull'!D343</f>
        <v>006</v>
      </c>
      <c r="E340" s="180"/>
      <c r="F340" s="180" t="str">
        <f>IF('Upload Sheet Pull'!E343="","",'Upload Sheet Pull'!E343)</f>
        <v/>
      </c>
      <c r="G340" s="180"/>
      <c r="H340" s="186">
        <f>'Upload Sheet Pull'!J343</f>
        <v>0</v>
      </c>
      <c r="I340" s="186">
        <f>'Upload Sheet Pull'!K343</f>
        <v>0</v>
      </c>
      <c r="J340" s="186">
        <f>'Upload Sheet Pull'!L343</f>
        <v>0</v>
      </c>
      <c r="K340" s="186">
        <f>'Upload Sheet Pull'!M343</f>
        <v>0</v>
      </c>
      <c r="L340" s="186">
        <f>'Upload Sheet Pull'!N343</f>
        <v>0</v>
      </c>
      <c r="M340" s="186">
        <f>'Upload Sheet Pull'!O343</f>
        <v>0</v>
      </c>
      <c r="N340" s="186">
        <f>'Upload Sheet Pull'!P343</f>
        <v>0</v>
      </c>
      <c r="O340" s="186">
        <f>'Upload Sheet Pull'!Q343</f>
        <v>0</v>
      </c>
      <c r="P340" s="186">
        <f>'Upload Sheet Pull'!R343</f>
        <v>0</v>
      </c>
      <c r="Q340" s="186">
        <f>'Upload Sheet Pull'!S343</f>
        <v>0</v>
      </c>
      <c r="R340" s="186">
        <f>'Upload Sheet Pull'!T343</f>
        <v>0</v>
      </c>
      <c r="S340" s="186">
        <f>'Upload Sheet Pull'!U343</f>
        <v>0</v>
      </c>
      <c r="T340" s="186">
        <f t="shared" si="1"/>
        <v>0</v>
      </c>
      <c r="U340" s="180"/>
      <c r="V340" s="180"/>
      <c r="W340" s="180"/>
      <c r="X340" s="180"/>
      <c r="Y340" s="180"/>
      <c r="Z340" s="180"/>
    </row>
    <row r="341" ht="12.75" customHeight="1">
      <c r="A341" s="180" t="str">
        <f>'Upload Sheet Pull'!A344</f>
        <v>Budget</v>
      </c>
      <c r="B341" s="180" t="str">
        <f>'Upload Sheet Pull'!B344</f>
        <v>7016-000000</v>
      </c>
      <c r="C341" s="180">
        <f>'Upload Sheet Pull'!C344</f>
        <v>914</v>
      </c>
      <c r="D341" s="180" t="str">
        <f>'Upload Sheet Pull'!D344</f>
        <v>006</v>
      </c>
      <c r="E341" s="180"/>
      <c r="F341" s="180" t="str">
        <f>IF('Upload Sheet Pull'!E344="","",'Upload Sheet Pull'!E344)</f>
        <v/>
      </c>
      <c r="G341" s="180"/>
      <c r="H341" s="186">
        <f>'Upload Sheet Pull'!J344</f>
        <v>0</v>
      </c>
      <c r="I341" s="186">
        <f>'Upload Sheet Pull'!K344</f>
        <v>0</v>
      </c>
      <c r="J341" s="186">
        <f>'Upload Sheet Pull'!L344</f>
        <v>0</v>
      </c>
      <c r="K341" s="186">
        <f>'Upload Sheet Pull'!M344</f>
        <v>0</v>
      </c>
      <c r="L341" s="186">
        <f>'Upload Sheet Pull'!N344</f>
        <v>0</v>
      </c>
      <c r="M341" s="186">
        <f>'Upload Sheet Pull'!O344</f>
        <v>0</v>
      </c>
      <c r="N341" s="186">
        <f>'Upload Sheet Pull'!P344</f>
        <v>0</v>
      </c>
      <c r="O341" s="186">
        <f>'Upload Sheet Pull'!Q344</f>
        <v>0</v>
      </c>
      <c r="P341" s="186">
        <f>'Upload Sheet Pull'!R344</f>
        <v>0</v>
      </c>
      <c r="Q341" s="186">
        <f>'Upload Sheet Pull'!S344</f>
        <v>0</v>
      </c>
      <c r="R341" s="186">
        <f>'Upload Sheet Pull'!T344</f>
        <v>0</v>
      </c>
      <c r="S341" s="186">
        <f>'Upload Sheet Pull'!U344</f>
        <v>0</v>
      </c>
      <c r="T341" s="186">
        <f t="shared" si="1"/>
        <v>0</v>
      </c>
      <c r="U341" s="180"/>
      <c r="V341" s="180"/>
      <c r="W341" s="180"/>
      <c r="X341" s="180"/>
      <c r="Y341" s="180"/>
      <c r="Z341" s="180"/>
    </row>
    <row r="342" ht="12.75" customHeight="1">
      <c r="A342" s="180" t="str">
        <f>'Upload Sheet Pull'!A345</f>
        <v>Budget</v>
      </c>
      <c r="B342" s="180" t="str">
        <f>'Upload Sheet Pull'!B345</f>
        <v>7078-000000</v>
      </c>
      <c r="C342" s="180">
        <f>'Upload Sheet Pull'!C345</f>
        <v>915</v>
      </c>
      <c r="D342" s="180" t="str">
        <f>'Upload Sheet Pull'!D345</f>
        <v>006</v>
      </c>
      <c r="E342" s="180"/>
      <c r="F342" s="180" t="str">
        <f>IF('Upload Sheet Pull'!E345="","",'Upload Sheet Pull'!E345)</f>
        <v/>
      </c>
      <c r="G342" s="180"/>
      <c r="H342" s="186">
        <f>'Upload Sheet Pull'!J345</f>
        <v>0</v>
      </c>
      <c r="I342" s="186">
        <f>'Upload Sheet Pull'!K345</f>
        <v>0</v>
      </c>
      <c r="J342" s="186">
        <f>'Upload Sheet Pull'!L345</f>
        <v>0</v>
      </c>
      <c r="K342" s="186">
        <f>'Upload Sheet Pull'!M345</f>
        <v>0</v>
      </c>
      <c r="L342" s="186">
        <f>'Upload Sheet Pull'!N345</f>
        <v>0</v>
      </c>
      <c r="M342" s="186">
        <f>'Upload Sheet Pull'!O345</f>
        <v>0</v>
      </c>
      <c r="N342" s="186">
        <f>'Upload Sheet Pull'!P345</f>
        <v>0</v>
      </c>
      <c r="O342" s="186">
        <f>'Upload Sheet Pull'!Q345</f>
        <v>0</v>
      </c>
      <c r="P342" s="186">
        <f>'Upload Sheet Pull'!R345</f>
        <v>0</v>
      </c>
      <c r="Q342" s="186">
        <f>'Upload Sheet Pull'!S345</f>
        <v>0</v>
      </c>
      <c r="R342" s="186">
        <f>'Upload Sheet Pull'!T345</f>
        <v>0</v>
      </c>
      <c r="S342" s="186">
        <f>'Upload Sheet Pull'!U345</f>
        <v>0</v>
      </c>
      <c r="T342" s="186">
        <f t="shared" si="1"/>
        <v>0</v>
      </c>
      <c r="U342" s="180"/>
      <c r="V342" s="180"/>
      <c r="W342" s="180"/>
      <c r="X342" s="180"/>
      <c r="Y342" s="180"/>
      <c r="Z342" s="180"/>
    </row>
    <row r="343" ht="12.75" customHeight="1">
      <c r="A343" s="180" t="str">
        <f>'Upload Sheet Pull'!A346</f>
        <v>Budget</v>
      </c>
      <c r="B343" s="180" t="str">
        <f>'Upload Sheet Pull'!B346</f>
        <v>7016-000000</v>
      </c>
      <c r="C343" s="180">
        <f>'Upload Sheet Pull'!C346</f>
        <v>915</v>
      </c>
      <c r="D343" s="180" t="str">
        <f>'Upload Sheet Pull'!D346</f>
        <v>006</v>
      </c>
      <c r="E343" s="180"/>
      <c r="F343" s="180" t="str">
        <f>IF('Upload Sheet Pull'!E346="","",'Upload Sheet Pull'!E346)</f>
        <v/>
      </c>
      <c r="G343" s="180"/>
      <c r="H343" s="186">
        <f>'Upload Sheet Pull'!J346</f>
        <v>0</v>
      </c>
      <c r="I343" s="186">
        <f>'Upload Sheet Pull'!K346</f>
        <v>0</v>
      </c>
      <c r="J343" s="186">
        <f>'Upload Sheet Pull'!L346</f>
        <v>0</v>
      </c>
      <c r="K343" s="186">
        <f>'Upload Sheet Pull'!M346</f>
        <v>0</v>
      </c>
      <c r="L343" s="186">
        <f>'Upload Sheet Pull'!N346</f>
        <v>0</v>
      </c>
      <c r="M343" s="186">
        <f>'Upload Sheet Pull'!O346</f>
        <v>0</v>
      </c>
      <c r="N343" s="186">
        <f>'Upload Sheet Pull'!P346</f>
        <v>0</v>
      </c>
      <c r="O343" s="186">
        <f>'Upload Sheet Pull'!Q346</f>
        <v>0</v>
      </c>
      <c r="P343" s="186">
        <f>'Upload Sheet Pull'!R346</f>
        <v>0</v>
      </c>
      <c r="Q343" s="186">
        <f>'Upload Sheet Pull'!S346</f>
        <v>0</v>
      </c>
      <c r="R343" s="186">
        <f>'Upload Sheet Pull'!T346</f>
        <v>0</v>
      </c>
      <c r="S343" s="186">
        <f>'Upload Sheet Pull'!U346</f>
        <v>0</v>
      </c>
      <c r="T343" s="186">
        <f t="shared" si="1"/>
        <v>0</v>
      </c>
      <c r="U343" s="180"/>
      <c r="V343" s="180"/>
      <c r="W343" s="180"/>
      <c r="X343" s="180"/>
      <c r="Y343" s="180"/>
      <c r="Z343" s="180"/>
    </row>
    <row r="344" ht="12.75" customHeight="1">
      <c r="A344" s="180" t="str">
        <f>'Upload Sheet Pull'!A347</f>
        <v>Budget</v>
      </c>
      <c r="B344" s="180" t="str">
        <f>'Upload Sheet Pull'!B347</f>
        <v>7078-000000</v>
      </c>
      <c r="C344" s="180">
        <f>'Upload Sheet Pull'!C347</f>
        <v>916</v>
      </c>
      <c r="D344" s="180" t="str">
        <f>'Upload Sheet Pull'!D347</f>
        <v>006</v>
      </c>
      <c r="E344" s="180"/>
      <c r="F344" s="180" t="str">
        <f>IF('Upload Sheet Pull'!E347="","",'Upload Sheet Pull'!E347)</f>
        <v/>
      </c>
      <c r="G344" s="180"/>
      <c r="H344" s="186">
        <f>'Upload Sheet Pull'!J347</f>
        <v>0</v>
      </c>
      <c r="I344" s="186">
        <f>'Upload Sheet Pull'!K347</f>
        <v>0</v>
      </c>
      <c r="J344" s="186">
        <f>'Upload Sheet Pull'!L347</f>
        <v>0</v>
      </c>
      <c r="K344" s="186">
        <f>'Upload Sheet Pull'!M347</f>
        <v>0</v>
      </c>
      <c r="L344" s="186">
        <f>'Upload Sheet Pull'!N347</f>
        <v>0</v>
      </c>
      <c r="M344" s="186">
        <f>'Upload Sheet Pull'!O347</f>
        <v>0</v>
      </c>
      <c r="N344" s="186">
        <f>'Upload Sheet Pull'!P347</f>
        <v>0</v>
      </c>
      <c r="O344" s="186">
        <f>'Upload Sheet Pull'!Q347</f>
        <v>0</v>
      </c>
      <c r="P344" s="186">
        <f>'Upload Sheet Pull'!R347</f>
        <v>0</v>
      </c>
      <c r="Q344" s="186">
        <f>'Upload Sheet Pull'!S347</f>
        <v>0</v>
      </c>
      <c r="R344" s="186">
        <f>'Upload Sheet Pull'!T347</f>
        <v>0</v>
      </c>
      <c r="S344" s="186">
        <f>'Upload Sheet Pull'!U347</f>
        <v>0</v>
      </c>
      <c r="T344" s="186">
        <f t="shared" si="1"/>
        <v>0</v>
      </c>
      <c r="U344" s="180"/>
      <c r="V344" s="180"/>
      <c r="W344" s="180"/>
      <c r="X344" s="180"/>
      <c r="Y344" s="180"/>
      <c r="Z344" s="180"/>
    </row>
    <row r="345" ht="12.75" customHeight="1">
      <c r="A345" s="180" t="str">
        <f>'Upload Sheet Pull'!A348</f>
        <v>Budget</v>
      </c>
      <c r="B345" s="180" t="str">
        <f>'Upload Sheet Pull'!B348</f>
        <v>7016-000000</v>
      </c>
      <c r="C345" s="180">
        <f>'Upload Sheet Pull'!C348</f>
        <v>916</v>
      </c>
      <c r="D345" s="180" t="str">
        <f>'Upload Sheet Pull'!D348</f>
        <v>006</v>
      </c>
      <c r="E345" s="180"/>
      <c r="F345" s="180" t="str">
        <f>IF('Upload Sheet Pull'!E348="","",'Upload Sheet Pull'!E348)</f>
        <v/>
      </c>
      <c r="G345" s="180"/>
      <c r="H345" s="186">
        <f>'Upload Sheet Pull'!J348</f>
        <v>0</v>
      </c>
      <c r="I345" s="186">
        <f>'Upload Sheet Pull'!K348</f>
        <v>0</v>
      </c>
      <c r="J345" s="186">
        <f>'Upload Sheet Pull'!L348</f>
        <v>0</v>
      </c>
      <c r="K345" s="186">
        <f>'Upload Sheet Pull'!M348</f>
        <v>0</v>
      </c>
      <c r="L345" s="186">
        <f>'Upload Sheet Pull'!N348</f>
        <v>0</v>
      </c>
      <c r="M345" s="186">
        <f>'Upload Sheet Pull'!O348</f>
        <v>0</v>
      </c>
      <c r="N345" s="186">
        <f>'Upload Sheet Pull'!P348</f>
        <v>0</v>
      </c>
      <c r="O345" s="186">
        <f>'Upload Sheet Pull'!Q348</f>
        <v>0</v>
      </c>
      <c r="P345" s="186">
        <f>'Upload Sheet Pull'!R348</f>
        <v>0</v>
      </c>
      <c r="Q345" s="186">
        <f>'Upload Sheet Pull'!S348</f>
        <v>0</v>
      </c>
      <c r="R345" s="186">
        <f>'Upload Sheet Pull'!T348</f>
        <v>0</v>
      </c>
      <c r="S345" s="186">
        <f>'Upload Sheet Pull'!U348</f>
        <v>0</v>
      </c>
      <c r="T345" s="186">
        <f t="shared" si="1"/>
        <v>0</v>
      </c>
      <c r="U345" s="180"/>
      <c r="V345" s="180"/>
      <c r="W345" s="180"/>
      <c r="X345" s="180"/>
      <c r="Y345" s="180"/>
      <c r="Z345" s="180"/>
    </row>
    <row r="346" ht="12.75" customHeight="1">
      <c r="A346" s="180" t="str">
        <f>'Upload Sheet Pull'!A349</f>
        <v>Budget</v>
      </c>
      <c r="B346" s="180" t="str">
        <f>'Upload Sheet Pull'!B349</f>
        <v>7078-000000</v>
      </c>
      <c r="C346" s="180">
        <f>'Upload Sheet Pull'!C349</f>
        <v>917</v>
      </c>
      <c r="D346" s="180" t="str">
        <f>'Upload Sheet Pull'!D349</f>
        <v>006</v>
      </c>
      <c r="E346" s="180"/>
      <c r="F346" s="180" t="str">
        <f>IF('Upload Sheet Pull'!E349="","",'Upload Sheet Pull'!E349)</f>
        <v/>
      </c>
      <c r="G346" s="180"/>
      <c r="H346" s="186">
        <f>'Upload Sheet Pull'!J349</f>
        <v>0</v>
      </c>
      <c r="I346" s="186">
        <f>'Upload Sheet Pull'!K349</f>
        <v>0</v>
      </c>
      <c r="J346" s="186">
        <f>'Upload Sheet Pull'!L349</f>
        <v>0</v>
      </c>
      <c r="K346" s="186">
        <f>'Upload Sheet Pull'!M349</f>
        <v>0</v>
      </c>
      <c r="L346" s="186">
        <f>'Upload Sheet Pull'!N349</f>
        <v>0</v>
      </c>
      <c r="M346" s="186">
        <f>'Upload Sheet Pull'!O349</f>
        <v>0</v>
      </c>
      <c r="N346" s="186">
        <f>'Upload Sheet Pull'!P349</f>
        <v>0</v>
      </c>
      <c r="O346" s="186">
        <f>'Upload Sheet Pull'!Q349</f>
        <v>0</v>
      </c>
      <c r="P346" s="186">
        <f>'Upload Sheet Pull'!R349</f>
        <v>0</v>
      </c>
      <c r="Q346" s="186">
        <f>'Upload Sheet Pull'!S349</f>
        <v>0</v>
      </c>
      <c r="R346" s="186">
        <f>'Upload Sheet Pull'!T349</f>
        <v>0</v>
      </c>
      <c r="S346" s="186">
        <f>'Upload Sheet Pull'!U349</f>
        <v>0</v>
      </c>
      <c r="T346" s="186">
        <f t="shared" si="1"/>
        <v>0</v>
      </c>
      <c r="U346" s="180"/>
      <c r="V346" s="180"/>
      <c r="W346" s="180"/>
      <c r="X346" s="180"/>
      <c r="Y346" s="180"/>
      <c r="Z346" s="180"/>
    </row>
    <row r="347" ht="12.75" customHeight="1">
      <c r="A347" s="180" t="str">
        <f>'Upload Sheet Pull'!A350</f>
        <v>Budget</v>
      </c>
      <c r="B347" s="180" t="str">
        <f>'Upload Sheet Pull'!B350</f>
        <v>7016-000000</v>
      </c>
      <c r="C347" s="180">
        <f>'Upload Sheet Pull'!C350</f>
        <v>917</v>
      </c>
      <c r="D347" s="180" t="str">
        <f>'Upload Sheet Pull'!D350</f>
        <v>006</v>
      </c>
      <c r="E347" s="180"/>
      <c r="F347" s="180" t="str">
        <f>IF('Upload Sheet Pull'!E350="","",'Upload Sheet Pull'!E350)</f>
        <v/>
      </c>
      <c r="G347" s="180"/>
      <c r="H347" s="186">
        <f>'Upload Sheet Pull'!J350</f>
        <v>0</v>
      </c>
      <c r="I347" s="186">
        <f>'Upload Sheet Pull'!K350</f>
        <v>0</v>
      </c>
      <c r="J347" s="186">
        <f>'Upload Sheet Pull'!L350</f>
        <v>0</v>
      </c>
      <c r="K347" s="186">
        <f>'Upload Sheet Pull'!M350</f>
        <v>0</v>
      </c>
      <c r="L347" s="186">
        <f>'Upload Sheet Pull'!N350</f>
        <v>0</v>
      </c>
      <c r="M347" s="186">
        <f>'Upload Sheet Pull'!O350</f>
        <v>0</v>
      </c>
      <c r="N347" s="186">
        <f>'Upload Sheet Pull'!P350</f>
        <v>0</v>
      </c>
      <c r="O347" s="186">
        <f>'Upload Sheet Pull'!Q350</f>
        <v>0</v>
      </c>
      <c r="P347" s="186">
        <f>'Upload Sheet Pull'!R350</f>
        <v>0</v>
      </c>
      <c r="Q347" s="186">
        <f>'Upload Sheet Pull'!S350</f>
        <v>0</v>
      </c>
      <c r="R347" s="186">
        <f>'Upload Sheet Pull'!T350</f>
        <v>0</v>
      </c>
      <c r="S347" s="186">
        <f>'Upload Sheet Pull'!U350</f>
        <v>0</v>
      </c>
      <c r="T347" s="186">
        <f t="shared" si="1"/>
        <v>0</v>
      </c>
      <c r="U347" s="180"/>
      <c r="V347" s="180"/>
      <c r="W347" s="180"/>
      <c r="X347" s="180"/>
      <c r="Y347" s="180"/>
      <c r="Z347" s="180"/>
    </row>
    <row r="348" ht="12.75" customHeight="1">
      <c r="A348" s="180" t="str">
        <f>'Upload Sheet Pull'!A351</f>
        <v>Budget</v>
      </c>
      <c r="B348" s="180" t="str">
        <f>'Upload Sheet Pull'!B351</f>
        <v>7078-000000</v>
      </c>
      <c r="C348" s="180">
        <f>'Upload Sheet Pull'!C351</f>
        <v>918</v>
      </c>
      <c r="D348" s="180" t="str">
        <f>'Upload Sheet Pull'!D351</f>
        <v>006</v>
      </c>
      <c r="E348" s="180"/>
      <c r="F348" s="180" t="str">
        <f>IF('Upload Sheet Pull'!E351="","",'Upload Sheet Pull'!E351)</f>
        <v/>
      </c>
      <c r="G348" s="180"/>
      <c r="H348" s="186">
        <f>'Upload Sheet Pull'!J351</f>
        <v>0</v>
      </c>
      <c r="I348" s="186">
        <f>'Upload Sheet Pull'!K351</f>
        <v>0</v>
      </c>
      <c r="J348" s="186">
        <f>'Upload Sheet Pull'!L351</f>
        <v>0</v>
      </c>
      <c r="K348" s="186">
        <f>'Upload Sheet Pull'!M351</f>
        <v>0</v>
      </c>
      <c r="L348" s="186">
        <f>'Upload Sheet Pull'!N351</f>
        <v>0</v>
      </c>
      <c r="M348" s="186">
        <f>'Upload Sheet Pull'!O351</f>
        <v>0</v>
      </c>
      <c r="N348" s="186">
        <f>'Upload Sheet Pull'!P351</f>
        <v>0</v>
      </c>
      <c r="O348" s="186">
        <f>'Upload Sheet Pull'!Q351</f>
        <v>0</v>
      </c>
      <c r="P348" s="186">
        <f>'Upload Sheet Pull'!R351</f>
        <v>0</v>
      </c>
      <c r="Q348" s="186">
        <f>'Upload Sheet Pull'!S351</f>
        <v>0</v>
      </c>
      <c r="R348" s="186">
        <f>'Upload Sheet Pull'!T351</f>
        <v>0</v>
      </c>
      <c r="S348" s="186">
        <f>'Upload Sheet Pull'!U351</f>
        <v>0</v>
      </c>
      <c r="T348" s="186">
        <f t="shared" si="1"/>
        <v>0</v>
      </c>
      <c r="U348" s="180"/>
      <c r="V348" s="180"/>
      <c r="W348" s="180"/>
      <c r="X348" s="180"/>
      <c r="Y348" s="180"/>
      <c r="Z348" s="180"/>
    </row>
    <row r="349" ht="12.75" customHeight="1">
      <c r="A349" s="180" t="str">
        <f>'Upload Sheet Pull'!A352</f>
        <v>Budget</v>
      </c>
      <c r="B349" s="180" t="str">
        <f>'Upload Sheet Pull'!B352</f>
        <v>7016-000000</v>
      </c>
      <c r="C349" s="180">
        <f>'Upload Sheet Pull'!C352</f>
        <v>918</v>
      </c>
      <c r="D349" s="180" t="str">
        <f>'Upload Sheet Pull'!D352</f>
        <v>006</v>
      </c>
      <c r="E349" s="180"/>
      <c r="F349" s="180" t="str">
        <f>IF('Upload Sheet Pull'!E352="","",'Upload Sheet Pull'!E352)</f>
        <v/>
      </c>
      <c r="G349" s="180"/>
      <c r="H349" s="186">
        <f>'Upload Sheet Pull'!J352</f>
        <v>0</v>
      </c>
      <c r="I349" s="186">
        <f>'Upload Sheet Pull'!K352</f>
        <v>0</v>
      </c>
      <c r="J349" s="186">
        <f>'Upload Sheet Pull'!L352</f>
        <v>0</v>
      </c>
      <c r="K349" s="186">
        <f>'Upload Sheet Pull'!M352</f>
        <v>0</v>
      </c>
      <c r="L349" s="186">
        <f>'Upload Sheet Pull'!N352</f>
        <v>0</v>
      </c>
      <c r="M349" s="186">
        <f>'Upload Sheet Pull'!O352</f>
        <v>0</v>
      </c>
      <c r="N349" s="186">
        <f>'Upload Sheet Pull'!P352</f>
        <v>0</v>
      </c>
      <c r="O349" s="186">
        <f>'Upload Sheet Pull'!Q352</f>
        <v>0</v>
      </c>
      <c r="P349" s="186">
        <f>'Upload Sheet Pull'!R352</f>
        <v>0</v>
      </c>
      <c r="Q349" s="186">
        <f>'Upload Sheet Pull'!S352</f>
        <v>0</v>
      </c>
      <c r="R349" s="186">
        <f>'Upload Sheet Pull'!T352</f>
        <v>0</v>
      </c>
      <c r="S349" s="186">
        <f>'Upload Sheet Pull'!U352</f>
        <v>0</v>
      </c>
      <c r="T349" s="186">
        <f t="shared" si="1"/>
        <v>0</v>
      </c>
      <c r="U349" s="180"/>
      <c r="V349" s="180"/>
      <c r="W349" s="180"/>
      <c r="X349" s="180"/>
      <c r="Y349" s="180"/>
      <c r="Z349" s="180"/>
    </row>
    <row r="350" ht="12.75" customHeight="1">
      <c r="A350" s="180" t="str">
        <f>'Upload Sheet Pull'!A353</f>
        <v>Budget</v>
      </c>
      <c r="B350" s="180" t="str">
        <f>'Upload Sheet Pull'!B353</f>
        <v>7078-000000</v>
      </c>
      <c r="C350" s="180">
        <f>'Upload Sheet Pull'!C353</f>
        <v>919</v>
      </c>
      <c r="D350" s="180" t="str">
        <f>'Upload Sheet Pull'!D353</f>
        <v>006</v>
      </c>
      <c r="E350" s="180"/>
      <c r="F350" s="180" t="str">
        <f>IF('Upload Sheet Pull'!E353="","",'Upload Sheet Pull'!E353)</f>
        <v/>
      </c>
      <c r="G350" s="180"/>
      <c r="H350" s="186">
        <f>'Upload Sheet Pull'!J353</f>
        <v>0</v>
      </c>
      <c r="I350" s="186">
        <f>'Upload Sheet Pull'!K353</f>
        <v>0</v>
      </c>
      <c r="J350" s="186">
        <f>'Upload Sheet Pull'!L353</f>
        <v>0</v>
      </c>
      <c r="K350" s="186">
        <f>'Upload Sheet Pull'!M353</f>
        <v>0</v>
      </c>
      <c r="L350" s="186">
        <f>'Upload Sheet Pull'!N353</f>
        <v>0</v>
      </c>
      <c r="M350" s="186">
        <f>'Upload Sheet Pull'!O353</f>
        <v>0</v>
      </c>
      <c r="N350" s="186">
        <f>'Upload Sheet Pull'!P353</f>
        <v>0</v>
      </c>
      <c r="O350" s="186">
        <f>'Upload Sheet Pull'!Q353</f>
        <v>0</v>
      </c>
      <c r="P350" s="186">
        <f>'Upload Sheet Pull'!R353</f>
        <v>0</v>
      </c>
      <c r="Q350" s="186">
        <f>'Upload Sheet Pull'!S353</f>
        <v>0</v>
      </c>
      <c r="R350" s="186">
        <f>'Upload Sheet Pull'!T353</f>
        <v>0</v>
      </c>
      <c r="S350" s="186">
        <f>'Upload Sheet Pull'!U353</f>
        <v>0</v>
      </c>
      <c r="T350" s="186">
        <f t="shared" si="1"/>
        <v>0</v>
      </c>
      <c r="U350" s="180"/>
      <c r="V350" s="180"/>
      <c r="W350" s="180"/>
      <c r="X350" s="180"/>
      <c r="Y350" s="180"/>
      <c r="Z350" s="180"/>
    </row>
    <row r="351" ht="12.75" customHeight="1">
      <c r="A351" s="180" t="str">
        <f>'Upload Sheet Pull'!A354</f>
        <v>Budget</v>
      </c>
      <c r="B351" s="180" t="str">
        <f>'Upload Sheet Pull'!B354</f>
        <v>7016-000000</v>
      </c>
      <c r="C351" s="180">
        <f>'Upload Sheet Pull'!C354</f>
        <v>919</v>
      </c>
      <c r="D351" s="180" t="str">
        <f>'Upload Sheet Pull'!D354</f>
        <v>006</v>
      </c>
      <c r="E351" s="180"/>
      <c r="F351" s="180" t="str">
        <f>IF('Upload Sheet Pull'!E354="","",'Upload Sheet Pull'!E354)</f>
        <v/>
      </c>
      <c r="G351" s="180"/>
      <c r="H351" s="186">
        <f>'Upload Sheet Pull'!J354</f>
        <v>0</v>
      </c>
      <c r="I351" s="186">
        <f>'Upload Sheet Pull'!K354</f>
        <v>0</v>
      </c>
      <c r="J351" s="186">
        <f>'Upload Sheet Pull'!L354</f>
        <v>0</v>
      </c>
      <c r="K351" s="186">
        <f>'Upload Sheet Pull'!M354</f>
        <v>0</v>
      </c>
      <c r="L351" s="186">
        <f>'Upload Sheet Pull'!N354</f>
        <v>0</v>
      </c>
      <c r="M351" s="186">
        <f>'Upload Sheet Pull'!O354</f>
        <v>0</v>
      </c>
      <c r="N351" s="186">
        <f>'Upload Sheet Pull'!P354</f>
        <v>0</v>
      </c>
      <c r="O351" s="186">
        <f>'Upload Sheet Pull'!Q354</f>
        <v>0</v>
      </c>
      <c r="P351" s="186">
        <f>'Upload Sheet Pull'!R354</f>
        <v>0</v>
      </c>
      <c r="Q351" s="186">
        <f>'Upload Sheet Pull'!S354</f>
        <v>0</v>
      </c>
      <c r="R351" s="186">
        <f>'Upload Sheet Pull'!T354</f>
        <v>0</v>
      </c>
      <c r="S351" s="186">
        <f>'Upload Sheet Pull'!U354</f>
        <v>0</v>
      </c>
      <c r="T351" s="186">
        <f t="shared" si="1"/>
        <v>0</v>
      </c>
      <c r="U351" s="180"/>
      <c r="V351" s="180"/>
      <c r="W351" s="180"/>
      <c r="X351" s="180"/>
      <c r="Y351" s="180"/>
      <c r="Z351" s="180"/>
    </row>
    <row r="352" ht="12.75" customHeight="1">
      <c r="A352" s="180" t="str">
        <f>'Upload Sheet Pull'!A355</f>
        <v>Budget</v>
      </c>
      <c r="B352" s="180" t="str">
        <f>'Upload Sheet Pull'!B355</f>
        <v>7078-000000</v>
      </c>
      <c r="C352" s="180">
        <f>'Upload Sheet Pull'!C355</f>
        <v>920</v>
      </c>
      <c r="D352" s="180" t="str">
        <f>'Upload Sheet Pull'!D355</f>
        <v>006</v>
      </c>
      <c r="E352" s="180"/>
      <c r="F352" s="180" t="str">
        <f>IF('Upload Sheet Pull'!E355="","",'Upload Sheet Pull'!E355)</f>
        <v/>
      </c>
      <c r="G352" s="180"/>
      <c r="H352" s="186">
        <f>'Upload Sheet Pull'!J355</f>
        <v>0</v>
      </c>
      <c r="I352" s="186">
        <f>'Upload Sheet Pull'!K355</f>
        <v>0</v>
      </c>
      <c r="J352" s="186">
        <f>'Upload Sheet Pull'!L355</f>
        <v>0</v>
      </c>
      <c r="K352" s="186">
        <f>'Upload Sheet Pull'!M355</f>
        <v>0</v>
      </c>
      <c r="L352" s="186">
        <f>'Upload Sheet Pull'!N355</f>
        <v>0</v>
      </c>
      <c r="M352" s="186">
        <f>'Upload Sheet Pull'!O355</f>
        <v>0</v>
      </c>
      <c r="N352" s="186">
        <f>'Upload Sheet Pull'!P355</f>
        <v>0</v>
      </c>
      <c r="O352" s="186">
        <f>'Upload Sheet Pull'!Q355</f>
        <v>0</v>
      </c>
      <c r="P352" s="186">
        <f>'Upload Sheet Pull'!R355</f>
        <v>0</v>
      </c>
      <c r="Q352" s="186">
        <f>'Upload Sheet Pull'!S355</f>
        <v>0</v>
      </c>
      <c r="R352" s="186">
        <f>'Upload Sheet Pull'!T355</f>
        <v>0</v>
      </c>
      <c r="S352" s="186">
        <f>'Upload Sheet Pull'!U355</f>
        <v>0</v>
      </c>
      <c r="T352" s="186">
        <f t="shared" si="1"/>
        <v>0</v>
      </c>
      <c r="U352" s="180"/>
      <c r="V352" s="180"/>
      <c r="W352" s="180"/>
      <c r="X352" s="180"/>
      <c r="Y352" s="180"/>
      <c r="Z352" s="180"/>
    </row>
    <row r="353" ht="12.75" customHeight="1">
      <c r="A353" s="180" t="str">
        <f>'Upload Sheet Pull'!A356</f>
        <v>Budget</v>
      </c>
      <c r="B353" s="180" t="str">
        <f>'Upload Sheet Pull'!B356</f>
        <v>7016-000000</v>
      </c>
      <c r="C353" s="180">
        <f>'Upload Sheet Pull'!C356</f>
        <v>920</v>
      </c>
      <c r="D353" s="180" t="str">
        <f>'Upload Sheet Pull'!D356</f>
        <v>006</v>
      </c>
      <c r="E353" s="180"/>
      <c r="F353" s="180" t="str">
        <f>IF('Upload Sheet Pull'!E356="","",'Upload Sheet Pull'!E356)</f>
        <v/>
      </c>
      <c r="G353" s="180"/>
      <c r="H353" s="186">
        <f>'Upload Sheet Pull'!J356</f>
        <v>0</v>
      </c>
      <c r="I353" s="186">
        <f>'Upload Sheet Pull'!K356</f>
        <v>0</v>
      </c>
      <c r="J353" s="186">
        <f>'Upload Sheet Pull'!L356</f>
        <v>0</v>
      </c>
      <c r="K353" s="186">
        <f>'Upload Sheet Pull'!M356</f>
        <v>0</v>
      </c>
      <c r="L353" s="186">
        <f>'Upload Sheet Pull'!N356</f>
        <v>0</v>
      </c>
      <c r="M353" s="186">
        <f>'Upload Sheet Pull'!O356</f>
        <v>0</v>
      </c>
      <c r="N353" s="186">
        <f>'Upload Sheet Pull'!P356</f>
        <v>0</v>
      </c>
      <c r="O353" s="186">
        <f>'Upload Sheet Pull'!Q356</f>
        <v>0</v>
      </c>
      <c r="P353" s="186">
        <f>'Upload Sheet Pull'!R356</f>
        <v>0</v>
      </c>
      <c r="Q353" s="186">
        <f>'Upload Sheet Pull'!S356</f>
        <v>0</v>
      </c>
      <c r="R353" s="186">
        <f>'Upload Sheet Pull'!T356</f>
        <v>0</v>
      </c>
      <c r="S353" s="186">
        <f>'Upload Sheet Pull'!U356</f>
        <v>0</v>
      </c>
      <c r="T353" s="186">
        <f t="shared" si="1"/>
        <v>0</v>
      </c>
      <c r="U353" s="180"/>
      <c r="V353" s="180"/>
      <c r="W353" s="180"/>
      <c r="X353" s="180"/>
      <c r="Y353" s="180"/>
      <c r="Z353" s="180"/>
    </row>
    <row r="354" ht="12.75" customHeight="1">
      <c r="A354" s="180" t="str">
        <f>'Upload Sheet Pull'!A357</f>
        <v>Budget</v>
      </c>
      <c r="B354" s="180" t="str">
        <f>'Upload Sheet Pull'!B357</f>
        <v>7078-000000</v>
      </c>
      <c r="C354" s="180">
        <f>'Upload Sheet Pull'!C357</f>
        <v>921</v>
      </c>
      <c r="D354" s="180" t="str">
        <f>'Upload Sheet Pull'!D357</f>
        <v>006</v>
      </c>
      <c r="E354" s="180"/>
      <c r="F354" s="180" t="str">
        <f>IF('Upload Sheet Pull'!E357="","",'Upload Sheet Pull'!E357)</f>
        <v/>
      </c>
      <c r="G354" s="180"/>
      <c r="H354" s="186">
        <f>'Upload Sheet Pull'!J357</f>
        <v>0</v>
      </c>
      <c r="I354" s="186">
        <f>'Upload Sheet Pull'!K357</f>
        <v>0</v>
      </c>
      <c r="J354" s="186">
        <f>'Upload Sheet Pull'!L357</f>
        <v>0</v>
      </c>
      <c r="K354" s="186">
        <f>'Upload Sheet Pull'!M357</f>
        <v>0</v>
      </c>
      <c r="L354" s="186">
        <f>'Upload Sheet Pull'!N357</f>
        <v>0</v>
      </c>
      <c r="M354" s="186">
        <f>'Upload Sheet Pull'!O357</f>
        <v>0</v>
      </c>
      <c r="N354" s="186">
        <f>'Upload Sheet Pull'!P357</f>
        <v>0</v>
      </c>
      <c r="O354" s="186">
        <f>'Upload Sheet Pull'!Q357</f>
        <v>0</v>
      </c>
      <c r="P354" s="186">
        <f>'Upload Sheet Pull'!R357</f>
        <v>0</v>
      </c>
      <c r="Q354" s="186">
        <f>'Upload Sheet Pull'!S357</f>
        <v>0</v>
      </c>
      <c r="R354" s="186">
        <f>'Upload Sheet Pull'!T357</f>
        <v>0</v>
      </c>
      <c r="S354" s="186">
        <f>'Upload Sheet Pull'!U357</f>
        <v>0</v>
      </c>
      <c r="T354" s="186">
        <f t="shared" si="1"/>
        <v>0</v>
      </c>
      <c r="U354" s="180"/>
      <c r="V354" s="180"/>
      <c r="W354" s="180"/>
      <c r="X354" s="180"/>
      <c r="Y354" s="180"/>
      <c r="Z354" s="180"/>
    </row>
    <row r="355" ht="12.75" customHeight="1">
      <c r="A355" s="180" t="str">
        <f>'Upload Sheet Pull'!A358</f>
        <v>Budget</v>
      </c>
      <c r="B355" s="180" t="str">
        <f>'Upload Sheet Pull'!B358</f>
        <v>7016-000000</v>
      </c>
      <c r="C355" s="180">
        <f>'Upload Sheet Pull'!C358</f>
        <v>921</v>
      </c>
      <c r="D355" s="180" t="str">
        <f>'Upload Sheet Pull'!D358</f>
        <v>006</v>
      </c>
      <c r="E355" s="180"/>
      <c r="F355" s="180" t="str">
        <f>IF('Upload Sheet Pull'!E358="","",'Upload Sheet Pull'!E358)</f>
        <v/>
      </c>
      <c r="G355" s="180"/>
      <c r="H355" s="186">
        <f>'Upload Sheet Pull'!J358</f>
        <v>0</v>
      </c>
      <c r="I355" s="186">
        <f>'Upload Sheet Pull'!K358</f>
        <v>0</v>
      </c>
      <c r="J355" s="186">
        <f>'Upload Sheet Pull'!L358</f>
        <v>0</v>
      </c>
      <c r="K355" s="186">
        <f>'Upload Sheet Pull'!M358</f>
        <v>0</v>
      </c>
      <c r="L355" s="186">
        <f>'Upload Sheet Pull'!N358</f>
        <v>0</v>
      </c>
      <c r="M355" s="186">
        <f>'Upload Sheet Pull'!O358</f>
        <v>0</v>
      </c>
      <c r="N355" s="186">
        <f>'Upload Sheet Pull'!P358</f>
        <v>0</v>
      </c>
      <c r="O355" s="186">
        <f>'Upload Sheet Pull'!Q358</f>
        <v>0</v>
      </c>
      <c r="P355" s="186">
        <f>'Upload Sheet Pull'!R358</f>
        <v>0</v>
      </c>
      <c r="Q355" s="186">
        <f>'Upload Sheet Pull'!S358</f>
        <v>0</v>
      </c>
      <c r="R355" s="186">
        <f>'Upload Sheet Pull'!T358</f>
        <v>0</v>
      </c>
      <c r="S355" s="186">
        <f>'Upload Sheet Pull'!U358</f>
        <v>0</v>
      </c>
      <c r="T355" s="186">
        <f t="shared" si="1"/>
        <v>0</v>
      </c>
      <c r="U355" s="180"/>
      <c r="V355" s="180"/>
      <c r="W355" s="180"/>
      <c r="X355" s="180"/>
      <c r="Y355" s="180"/>
      <c r="Z355" s="180"/>
    </row>
    <row r="356" ht="12.75" customHeight="1">
      <c r="A356" s="180" t="str">
        <f>'Upload Sheet Pull'!A359</f>
        <v>Budget</v>
      </c>
      <c r="B356" s="180" t="str">
        <f>'Upload Sheet Pull'!B359</f>
        <v>7078-000000</v>
      </c>
      <c r="C356" s="180">
        <f>'Upload Sheet Pull'!C359</f>
        <v>922</v>
      </c>
      <c r="D356" s="180" t="str">
        <f>'Upload Sheet Pull'!D359</f>
        <v>006</v>
      </c>
      <c r="E356" s="180"/>
      <c r="F356" s="180" t="str">
        <f>IF('Upload Sheet Pull'!E359="","",'Upload Sheet Pull'!E359)</f>
        <v/>
      </c>
      <c r="G356" s="180"/>
      <c r="H356" s="186">
        <f>'Upload Sheet Pull'!J359</f>
        <v>0</v>
      </c>
      <c r="I356" s="186">
        <f>'Upload Sheet Pull'!K359</f>
        <v>0</v>
      </c>
      <c r="J356" s="186">
        <f>'Upload Sheet Pull'!L359</f>
        <v>0</v>
      </c>
      <c r="K356" s="186">
        <f>'Upload Sheet Pull'!M359</f>
        <v>0</v>
      </c>
      <c r="L356" s="186">
        <f>'Upload Sheet Pull'!N359</f>
        <v>0</v>
      </c>
      <c r="M356" s="186">
        <f>'Upload Sheet Pull'!O359</f>
        <v>0</v>
      </c>
      <c r="N356" s="186">
        <f>'Upload Sheet Pull'!P359</f>
        <v>0</v>
      </c>
      <c r="O356" s="186">
        <f>'Upload Sheet Pull'!Q359</f>
        <v>0</v>
      </c>
      <c r="P356" s="186">
        <f>'Upload Sheet Pull'!R359</f>
        <v>0</v>
      </c>
      <c r="Q356" s="186">
        <f>'Upload Sheet Pull'!S359</f>
        <v>0</v>
      </c>
      <c r="R356" s="186">
        <f>'Upload Sheet Pull'!T359</f>
        <v>0</v>
      </c>
      <c r="S356" s="186">
        <f>'Upload Sheet Pull'!U359</f>
        <v>0</v>
      </c>
      <c r="T356" s="186">
        <f t="shared" si="1"/>
        <v>0</v>
      </c>
      <c r="U356" s="180"/>
      <c r="V356" s="180"/>
      <c r="W356" s="180"/>
      <c r="X356" s="180"/>
      <c r="Y356" s="180"/>
      <c r="Z356" s="180"/>
    </row>
    <row r="357" ht="12.75" customHeight="1">
      <c r="A357" s="180" t="str">
        <f>'Upload Sheet Pull'!A360</f>
        <v>Budget</v>
      </c>
      <c r="B357" s="180" t="str">
        <f>'Upload Sheet Pull'!B360</f>
        <v>7016-000000</v>
      </c>
      <c r="C357" s="180">
        <f>'Upload Sheet Pull'!C360</f>
        <v>922</v>
      </c>
      <c r="D357" s="180" t="str">
        <f>'Upload Sheet Pull'!D360</f>
        <v>006</v>
      </c>
      <c r="E357" s="180"/>
      <c r="F357" s="180" t="str">
        <f>IF('Upload Sheet Pull'!E360="","",'Upload Sheet Pull'!E360)</f>
        <v/>
      </c>
      <c r="G357" s="180"/>
      <c r="H357" s="186">
        <f>'Upload Sheet Pull'!J360</f>
        <v>0</v>
      </c>
      <c r="I357" s="186">
        <f>'Upload Sheet Pull'!K360</f>
        <v>0</v>
      </c>
      <c r="J357" s="186">
        <f>'Upload Sheet Pull'!L360</f>
        <v>0</v>
      </c>
      <c r="K357" s="186">
        <f>'Upload Sheet Pull'!M360</f>
        <v>0</v>
      </c>
      <c r="L357" s="186">
        <f>'Upload Sheet Pull'!N360</f>
        <v>0</v>
      </c>
      <c r="M357" s="186">
        <f>'Upload Sheet Pull'!O360</f>
        <v>0</v>
      </c>
      <c r="N357" s="186">
        <f>'Upload Sheet Pull'!P360</f>
        <v>0</v>
      </c>
      <c r="O357" s="186">
        <f>'Upload Sheet Pull'!Q360</f>
        <v>0</v>
      </c>
      <c r="P357" s="186">
        <f>'Upload Sheet Pull'!R360</f>
        <v>0</v>
      </c>
      <c r="Q357" s="186">
        <f>'Upload Sheet Pull'!S360</f>
        <v>0</v>
      </c>
      <c r="R357" s="186">
        <f>'Upload Sheet Pull'!T360</f>
        <v>0</v>
      </c>
      <c r="S357" s="186">
        <f>'Upload Sheet Pull'!U360</f>
        <v>0</v>
      </c>
      <c r="T357" s="186">
        <f t="shared" si="1"/>
        <v>0</v>
      </c>
      <c r="U357" s="180"/>
      <c r="V357" s="180"/>
      <c r="W357" s="180"/>
      <c r="X357" s="180"/>
      <c r="Y357" s="180"/>
      <c r="Z357" s="180"/>
    </row>
    <row r="358" ht="12.75" customHeight="1">
      <c r="A358" s="180" t="str">
        <f>'Upload Sheet Pull'!A361</f>
        <v>Budget</v>
      </c>
      <c r="B358" s="180" t="str">
        <f>'Upload Sheet Pull'!B361</f>
        <v>7056-000000</v>
      </c>
      <c r="C358" s="180">
        <f>'Upload Sheet Pull'!C361</f>
        <v>951</v>
      </c>
      <c r="D358" s="180" t="str">
        <f>'Upload Sheet Pull'!D361</f>
        <v>006</v>
      </c>
      <c r="E358" s="180"/>
      <c r="F358" s="180" t="str">
        <f>IF('Upload Sheet Pull'!E361="","",'Upload Sheet Pull'!E361)</f>
        <v/>
      </c>
      <c r="G358" s="180"/>
      <c r="H358" s="186">
        <f>'Upload Sheet Pull'!J361</f>
        <v>0</v>
      </c>
      <c r="I358" s="186">
        <f>'Upload Sheet Pull'!K361</f>
        <v>0</v>
      </c>
      <c r="J358" s="186">
        <f>'Upload Sheet Pull'!L361</f>
        <v>0</v>
      </c>
      <c r="K358" s="186">
        <f>'Upload Sheet Pull'!M361</f>
        <v>0</v>
      </c>
      <c r="L358" s="186">
        <f>'Upload Sheet Pull'!N361</f>
        <v>0</v>
      </c>
      <c r="M358" s="186">
        <f>'Upload Sheet Pull'!O361</f>
        <v>0</v>
      </c>
      <c r="N358" s="186">
        <f>'Upload Sheet Pull'!P361</f>
        <v>0</v>
      </c>
      <c r="O358" s="186">
        <f>'Upload Sheet Pull'!Q361</f>
        <v>0</v>
      </c>
      <c r="P358" s="186">
        <f>'Upload Sheet Pull'!R361</f>
        <v>0</v>
      </c>
      <c r="Q358" s="186">
        <f>'Upload Sheet Pull'!S361</f>
        <v>0</v>
      </c>
      <c r="R358" s="186">
        <f>'Upload Sheet Pull'!T361</f>
        <v>0</v>
      </c>
      <c r="S358" s="186">
        <f>'Upload Sheet Pull'!U361</f>
        <v>0</v>
      </c>
      <c r="T358" s="186">
        <f t="shared" si="1"/>
        <v>0</v>
      </c>
      <c r="U358" s="180"/>
      <c r="V358" s="180"/>
      <c r="W358" s="180"/>
      <c r="X358" s="180"/>
      <c r="Y358" s="180"/>
      <c r="Z358" s="180"/>
    </row>
    <row r="359" ht="12.75" customHeight="1">
      <c r="A359" s="180" t="str">
        <f>'Upload Sheet Pull'!A362</f>
        <v>Budget</v>
      </c>
      <c r="B359" s="180" t="str">
        <f>'Upload Sheet Pull'!B362</f>
        <v>7060-000000</v>
      </c>
      <c r="C359" s="180">
        <f>'Upload Sheet Pull'!C362</f>
        <v>951</v>
      </c>
      <c r="D359" s="180" t="str">
        <f>'Upload Sheet Pull'!D362</f>
        <v>006</v>
      </c>
      <c r="E359" s="180"/>
      <c r="F359" s="180" t="str">
        <f>IF('Upload Sheet Pull'!E362="","",'Upload Sheet Pull'!E362)</f>
        <v/>
      </c>
      <c r="G359" s="180"/>
      <c r="H359" s="186">
        <f>'Upload Sheet Pull'!J362</f>
        <v>0</v>
      </c>
      <c r="I359" s="186">
        <f>'Upload Sheet Pull'!K362</f>
        <v>0</v>
      </c>
      <c r="J359" s="186">
        <f>'Upload Sheet Pull'!L362</f>
        <v>0</v>
      </c>
      <c r="K359" s="186">
        <f>'Upload Sheet Pull'!M362</f>
        <v>0</v>
      </c>
      <c r="L359" s="186">
        <f>'Upload Sheet Pull'!N362</f>
        <v>0</v>
      </c>
      <c r="M359" s="186">
        <f>'Upload Sheet Pull'!O362</f>
        <v>0</v>
      </c>
      <c r="N359" s="186">
        <f>'Upload Sheet Pull'!P362</f>
        <v>400</v>
      </c>
      <c r="O359" s="186">
        <f>'Upload Sheet Pull'!Q362</f>
        <v>0</v>
      </c>
      <c r="P359" s="186">
        <f>'Upload Sheet Pull'!R362</f>
        <v>0</v>
      </c>
      <c r="Q359" s="186">
        <f>'Upload Sheet Pull'!S362</f>
        <v>0</v>
      </c>
      <c r="R359" s="186">
        <f>'Upload Sheet Pull'!T362</f>
        <v>0</v>
      </c>
      <c r="S359" s="186">
        <f>'Upload Sheet Pull'!U362</f>
        <v>0</v>
      </c>
      <c r="T359" s="186">
        <f t="shared" si="1"/>
        <v>400</v>
      </c>
      <c r="U359" s="180"/>
      <c r="V359" s="180"/>
      <c r="W359" s="180"/>
      <c r="X359" s="180"/>
      <c r="Y359" s="180"/>
      <c r="Z359" s="180"/>
    </row>
    <row r="360" ht="12.75" customHeight="1">
      <c r="A360" s="180" t="str">
        <f>'Upload Sheet Pull'!A363</f>
        <v>Budget</v>
      </c>
      <c r="B360" s="180" t="str">
        <f>'Upload Sheet Pull'!B363</f>
        <v>7062-000000</v>
      </c>
      <c r="C360" s="180">
        <f>'Upload Sheet Pull'!C363</f>
        <v>951</v>
      </c>
      <c r="D360" s="180" t="str">
        <f>'Upload Sheet Pull'!D363</f>
        <v>006</v>
      </c>
      <c r="E360" s="180"/>
      <c r="F360" s="180" t="str">
        <f>IF('Upload Sheet Pull'!E363="","",'Upload Sheet Pull'!E363)</f>
        <v/>
      </c>
      <c r="G360" s="180"/>
      <c r="H360" s="186">
        <f>'Upload Sheet Pull'!J363</f>
        <v>0</v>
      </c>
      <c r="I360" s="186">
        <f>'Upload Sheet Pull'!K363</f>
        <v>0</v>
      </c>
      <c r="J360" s="186">
        <f>'Upload Sheet Pull'!L363</f>
        <v>0</v>
      </c>
      <c r="K360" s="186">
        <f>'Upload Sheet Pull'!M363</f>
        <v>0</v>
      </c>
      <c r="L360" s="186">
        <f>'Upload Sheet Pull'!N363</f>
        <v>0</v>
      </c>
      <c r="M360" s="186">
        <f>'Upload Sheet Pull'!O363</f>
        <v>0</v>
      </c>
      <c r="N360" s="186">
        <f>'Upload Sheet Pull'!P363</f>
        <v>0</v>
      </c>
      <c r="O360" s="186">
        <f>'Upload Sheet Pull'!Q363</f>
        <v>0</v>
      </c>
      <c r="P360" s="186">
        <f>'Upload Sheet Pull'!R363</f>
        <v>0</v>
      </c>
      <c r="Q360" s="186">
        <f>'Upload Sheet Pull'!S363</f>
        <v>0</v>
      </c>
      <c r="R360" s="186">
        <f>'Upload Sheet Pull'!T363</f>
        <v>0</v>
      </c>
      <c r="S360" s="186">
        <f>'Upload Sheet Pull'!U363</f>
        <v>0</v>
      </c>
      <c r="T360" s="186">
        <f t="shared" si="1"/>
        <v>0</v>
      </c>
      <c r="U360" s="180"/>
      <c r="V360" s="180"/>
      <c r="W360" s="180"/>
      <c r="X360" s="180"/>
      <c r="Y360" s="180"/>
      <c r="Z360" s="180"/>
    </row>
    <row r="361" ht="12.75" customHeight="1">
      <c r="A361" s="180" t="str">
        <f>'Upload Sheet Pull'!A364</f>
        <v>Budget</v>
      </c>
      <c r="B361" s="180" t="str">
        <f>'Upload Sheet Pull'!B364</f>
        <v>7064-000000</v>
      </c>
      <c r="C361" s="180">
        <f>'Upload Sheet Pull'!C364</f>
        <v>951</v>
      </c>
      <c r="D361" s="180" t="str">
        <f>'Upload Sheet Pull'!D364</f>
        <v>006</v>
      </c>
      <c r="E361" s="180"/>
      <c r="F361" s="180" t="str">
        <f>IF('Upload Sheet Pull'!E364="","",'Upload Sheet Pull'!E364)</f>
        <v/>
      </c>
      <c r="G361" s="180"/>
      <c r="H361" s="186">
        <f>'Upload Sheet Pull'!J364</f>
        <v>0</v>
      </c>
      <c r="I361" s="186">
        <f>'Upload Sheet Pull'!K364</f>
        <v>0</v>
      </c>
      <c r="J361" s="186">
        <f>'Upload Sheet Pull'!L364</f>
        <v>0</v>
      </c>
      <c r="K361" s="186">
        <f>'Upload Sheet Pull'!M364</f>
        <v>0</v>
      </c>
      <c r="L361" s="186">
        <f>'Upload Sheet Pull'!N364</f>
        <v>0</v>
      </c>
      <c r="M361" s="186">
        <f>'Upload Sheet Pull'!O364</f>
        <v>0</v>
      </c>
      <c r="N361" s="186">
        <f>'Upload Sheet Pull'!P364</f>
        <v>0</v>
      </c>
      <c r="O361" s="186">
        <f>'Upload Sheet Pull'!Q364</f>
        <v>0</v>
      </c>
      <c r="P361" s="186">
        <f>'Upload Sheet Pull'!R364</f>
        <v>0</v>
      </c>
      <c r="Q361" s="186">
        <f>'Upload Sheet Pull'!S364</f>
        <v>0</v>
      </c>
      <c r="R361" s="186">
        <f>'Upload Sheet Pull'!T364</f>
        <v>0</v>
      </c>
      <c r="S361" s="186">
        <f>'Upload Sheet Pull'!U364</f>
        <v>0</v>
      </c>
      <c r="T361" s="186">
        <f t="shared" si="1"/>
        <v>0</v>
      </c>
      <c r="U361" s="180"/>
      <c r="V361" s="180"/>
      <c r="W361" s="180"/>
      <c r="X361" s="180"/>
      <c r="Y361" s="180"/>
      <c r="Z361" s="180"/>
    </row>
    <row r="362" ht="12.75" customHeight="1">
      <c r="A362" s="180" t="str">
        <f>'Upload Sheet Pull'!A365</f>
        <v>Budget</v>
      </c>
      <c r="B362" s="180" t="str">
        <f>'Upload Sheet Pull'!B365</f>
        <v>7066-000000</v>
      </c>
      <c r="C362" s="180">
        <f>'Upload Sheet Pull'!C365</f>
        <v>951</v>
      </c>
      <c r="D362" s="180" t="str">
        <f>'Upload Sheet Pull'!D365</f>
        <v>006</v>
      </c>
      <c r="E362" s="180"/>
      <c r="F362" s="180" t="str">
        <f>IF('Upload Sheet Pull'!E365="","",'Upload Sheet Pull'!E365)</f>
        <v/>
      </c>
      <c r="G362" s="180"/>
      <c r="H362" s="186">
        <f>'Upload Sheet Pull'!J365</f>
        <v>0</v>
      </c>
      <c r="I362" s="186">
        <f>'Upload Sheet Pull'!K365</f>
        <v>0</v>
      </c>
      <c r="J362" s="186">
        <f>'Upload Sheet Pull'!L365</f>
        <v>0</v>
      </c>
      <c r="K362" s="186">
        <f>'Upload Sheet Pull'!M365</f>
        <v>0</v>
      </c>
      <c r="L362" s="186">
        <f>'Upload Sheet Pull'!N365</f>
        <v>0</v>
      </c>
      <c r="M362" s="186">
        <f>'Upload Sheet Pull'!O365</f>
        <v>0</v>
      </c>
      <c r="N362" s="186">
        <f>'Upload Sheet Pull'!P365</f>
        <v>0</v>
      </c>
      <c r="O362" s="186">
        <f>'Upload Sheet Pull'!Q365</f>
        <v>0</v>
      </c>
      <c r="P362" s="186">
        <f>'Upload Sheet Pull'!R365</f>
        <v>0</v>
      </c>
      <c r="Q362" s="186">
        <f>'Upload Sheet Pull'!S365</f>
        <v>0</v>
      </c>
      <c r="R362" s="186">
        <f>'Upload Sheet Pull'!T365</f>
        <v>0</v>
      </c>
      <c r="S362" s="186">
        <f>'Upload Sheet Pull'!U365</f>
        <v>0</v>
      </c>
      <c r="T362" s="186">
        <f t="shared" si="1"/>
        <v>0</v>
      </c>
      <c r="U362" s="180"/>
      <c r="V362" s="180"/>
      <c r="W362" s="180"/>
      <c r="X362" s="180"/>
      <c r="Y362" s="180"/>
      <c r="Z362" s="180"/>
    </row>
    <row r="363" ht="12.75" customHeight="1">
      <c r="A363" s="180" t="str">
        <f>'Upload Sheet Pull'!A366</f>
        <v>Budget</v>
      </c>
      <c r="B363" s="180" t="str">
        <f>'Upload Sheet Pull'!B366</f>
        <v>7068-000000</v>
      </c>
      <c r="C363" s="180">
        <f>'Upload Sheet Pull'!C366</f>
        <v>951</v>
      </c>
      <c r="D363" s="180" t="str">
        <f>'Upload Sheet Pull'!D366</f>
        <v>006</v>
      </c>
      <c r="E363" s="180"/>
      <c r="F363" s="180" t="str">
        <f>IF('Upload Sheet Pull'!E366="","",'Upload Sheet Pull'!E366)</f>
        <v/>
      </c>
      <c r="G363" s="180"/>
      <c r="H363" s="186">
        <f>'Upload Sheet Pull'!J366</f>
        <v>0</v>
      </c>
      <c r="I363" s="186">
        <f>'Upload Sheet Pull'!K366</f>
        <v>0</v>
      </c>
      <c r="J363" s="186">
        <f>'Upload Sheet Pull'!L366</f>
        <v>0</v>
      </c>
      <c r="K363" s="186">
        <f>'Upload Sheet Pull'!M366</f>
        <v>0</v>
      </c>
      <c r="L363" s="186">
        <f>'Upload Sheet Pull'!N366</f>
        <v>0</v>
      </c>
      <c r="M363" s="186">
        <f>'Upload Sheet Pull'!O366</f>
        <v>0</v>
      </c>
      <c r="N363" s="186">
        <f>'Upload Sheet Pull'!P366</f>
        <v>0</v>
      </c>
      <c r="O363" s="186">
        <f>'Upload Sheet Pull'!Q366</f>
        <v>0</v>
      </c>
      <c r="P363" s="186">
        <f>'Upload Sheet Pull'!R366</f>
        <v>0</v>
      </c>
      <c r="Q363" s="186">
        <f>'Upload Sheet Pull'!S366</f>
        <v>0</v>
      </c>
      <c r="R363" s="186">
        <f>'Upload Sheet Pull'!T366</f>
        <v>0</v>
      </c>
      <c r="S363" s="186">
        <f>'Upload Sheet Pull'!U366</f>
        <v>0</v>
      </c>
      <c r="T363" s="186">
        <f t="shared" si="1"/>
        <v>0</v>
      </c>
      <c r="U363" s="180"/>
      <c r="V363" s="180"/>
      <c r="W363" s="180"/>
      <c r="X363" s="180"/>
      <c r="Y363" s="180"/>
      <c r="Z363" s="180"/>
    </row>
    <row r="364" ht="12.75" customHeight="1">
      <c r="A364" s="180" t="str">
        <f>'Upload Sheet Pull'!A367</f>
        <v>Budget</v>
      </c>
      <c r="B364" s="180" t="str">
        <f>'Upload Sheet Pull'!B367</f>
        <v>7056-000000</v>
      </c>
      <c r="C364" s="180">
        <f>'Upload Sheet Pull'!C367</f>
        <v>952</v>
      </c>
      <c r="D364" s="180" t="str">
        <f>'Upload Sheet Pull'!D367</f>
        <v>006</v>
      </c>
      <c r="E364" s="180"/>
      <c r="F364" s="180" t="str">
        <f>IF('Upload Sheet Pull'!E367="","",'Upload Sheet Pull'!E367)</f>
        <v/>
      </c>
      <c r="G364" s="180"/>
      <c r="H364" s="186">
        <f>'Upload Sheet Pull'!J367</f>
        <v>0</v>
      </c>
      <c r="I364" s="186">
        <f>'Upload Sheet Pull'!K367</f>
        <v>0</v>
      </c>
      <c r="J364" s="186">
        <f>'Upload Sheet Pull'!L367</f>
        <v>0</v>
      </c>
      <c r="K364" s="186">
        <f>'Upload Sheet Pull'!M367</f>
        <v>0</v>
      </c>
      <c r="L364" s="186">
        <f>'Upload Sheet Pull'!N367</f>
        <v>0</v>
      </c>
      <c r="M364" s="186">
        <f>'Upload Sheet Pull'!O367</f>
        <v>0</v>
      </c>
      <c r="N364" s="186">
        <f>'Upload Sheet Pull'!P367</f>
        <v>0</v>
      </c>
      <c r="O364" s="186">
        <f>'Upload Sheet Pull'!Q367</f>
        <v>0</v>
      </c>
      <c r="P364" s="186">
        <f>'Upload Sheet Pull'!R367</f>
        <v>0</v>
      </c>
      <c r="Q364" s="186">
        <f>'Upload Sheet Pull'!S367</f>
        <v>0</v>
      </c>
      <c r="R364" s="186">
        <f>'Upload Sheet Pull'!T367</f>
        <v>0</v>
      </c>
      <c r="S364" s="186">
        <f>'Upload Sheet Pull'!U367</f>
        <v>0</v>
      </c>
      <c r="T364" s="186">
        <f t="shared" si="1"/>
        <v>0</v>
      </c>
      <c r="U364" s="180"/>
      <c r="V364" s="180"/>
      <c r="W364" s="180"/>
      <c r="X364" s="180"/>
      <c r="Y364" s="180"/>
      <c r="Z364" s="180"/>
    </row>
    <row r="365" ht="12.75" customHeight="1">
      <c r="A365" s="180" t="str">
        <f>'Upload Sheet Pull'!A368</f>
        <v>Budget</v>
      </c>
      <c r="B365" s="180" t="str">
        <f>'Upload Sheet Pull'!B368</f>
        <v>7060-000000</v>
      </c>
      <c r="C365" s="180">
        <f>'Upload Sheet Pull'!C368</f>
        <v>952</v>
      </c>
      <c r="D365" s="180" t="str">
        <f>'Upload Sheet Pull'!D368</f>
        <v>006</v>
      </c>
      <c r="E365" s="180"/>
      <c r="F365" s="180" t="str">
        <f>IF('Upload Sheet Pull'!E368="","",'Upload Sheet Pull'!E368)</f>
        <v/>
      </c>
      <c r="G365" s="180"/>
      <c r="H365" s="186">
        <f>'Upload Sheet Pull'!J368</f>
        <v>0</v>
      </c>
      <c r="I365" s="186">
        <f>'Upload Sheet Pull'!K368</f>
        <v>0</v>
      </c>
      <c r="J365" s="186">
        <f>'Upload Sheet Pull'!L368</f>
        <v>0</v>
      </c>
      <c r="K365" s="186">
        <f>'Upload Sheet Pull'!M368</f>
        <v>0</v>
      </c>
      <c r="L365" s="186">
        <f>'Upload Sheet Pull'!N368</f>
        <v>0</v>
      </c>
      <c r="M365" s="186">
        <f>'Upload Sheet Pull'!O368</f>
        <v>0</v>
      </c>
      <c r="N365" s="186">
        <f>'Upload Sheet Pull'!P368</f>
        <v>400</v>
      </c>
      <c r="O365" s="186">
        <f>'Upload Sheet Pull'!Q368</f>
        <v>0</v>
      </c>
      <c r="P365" s="186">
        <f>'Upload Sheet Pull'!R368</f>
        <v>0</v>
      </c>
      <c r="Q365" s="186">
        <f>'Upload Sheet Pull'!S368</f>
        <v>0</v>
      </c>
      <c r="R365" s="186">
        <f>'Upload Sheet Pull'!T368</f>
        <v>0</v>
      </c>
      <c r="S365" s="186">
        <f>'Upload Sheet Pull'!U368</f>
        <v>0</v>
      </c>
      <c r="T365" s="186">
        <f t="shared" si="1"/>
        <v>400</v>
      </c>
      <c r="U365" s="180"/>
      <c r="V365" s="180"/>
      <c r="W365" s="180"/>
      <c r="X365" s="180"/>
      <c r="Y365" s="180"/>
      <c r="Z365" s="180"/>
    </row>
    <row r="366" ht="12.75" customHeight="1">
      <c r="A366" s="180" t="str">
        <f>'Upload Sheet Pull'!A369</f>
        <v>Budget</v>
      </c>
      <c r="B366" s="180" t="str">
        <f>'Upload Sheet Pull'!B369</f>
        <v>7062-000000</v>
      </c>
      <c r="C366" s="180">
        <f>'Upload Sheet Pull'!C369</f>
        <v>952</v>
      </c>
      <c r="D366" s="180" t="str">
        <f>'Upload Sheet Pull'!D369</f>
        <v>006</v>
      </c>
      <c r="E366" s="180"/>
      <c r="F366" s="180" t="str">
        <f>IF('Upload Sheet Pull'!E369="","",'Upload Sheet Pull'!E369)</f>
        <v/>
      </c>
      <c r="G366" s="180"/>
      <c r="H366" s="186">
        <f>'Upload Sheet Pull'!J369</f>
        <v>0</v>
      </c>
      <c r="I366" s="186">
        <f>'Upload Sheet Pull'!K369</f>
        <v>0</v>
      </c>
      <c r="J366" s="186">
        <f>'Upload Sheet Pull'!L369</f>
        <v>0</v>
      </c>
      <c r="K366" s="186">
        <f>'Upload Sheet Pull'!M369</f>
        <v>0</v>
      </c>
      <c r="L366" s="186">
        <f>'Upload Sheet Pull'!N369</f>
        <v>0</v>
      </c>
      <c r="M366" s="186">
        <f>'Upload Sheet Pull'!O369</f>
        <v>0</v>
      </c>
      <c r="N366" s="186">
        <f>'Upload Sheet Pull'!P369</f>
        <v>0</v>
      </c>
      <c r="O366" s="186">
        <f>'Upload Sheet Pull'!Q369</f>
        <v>0</v>
      </c>
      <c r="P366" s="186">
        <f>'Upload Sheet Pull'!R369</f>
        <v>0</v>
      </c>
      <c r="Q366" s="186">
        <f>'Upload Sheet Pull'!S369</f>
        <v>0</v>
      </c>
      <c r="R366" s="186">
        <f>'Upload Sheet Pull'!T369</f>
        <v>0</v>
      </c>
      <c r="S366" s="186">
        <f>'Upload Sheet Pull'!U369</f>
        <v>0</v>
      </c>
      <c r="T366" s="186">
        <f t="shared" si="1"/>
        <v>0</v>
      </c>
      <c r="U366" s="180"/>
      <c r="V366" s="180"/>
      <c r="W366" s="180"/>
      <c r="X366" s="180"/>
      <c r="Y366" s="180"/>
      <c r="Z366" s="180"/>
    </row>
    <row r="367" ht="12.75" customHeight="1">
      <c r="A367" s="180" t="str">
        <f>'Upload Sheet Pull'!A370</f>
        <v>Budget</v>
      </c>
      <c r="B367" s="180" t="str">
        <f>'Upload Sheet Pull'!B370</f>
        <v>7064-000000</v>
      </c>
      <c r="C367" s="180">
        <f>'Upload Sheet Pull'!C370</f>
        <v>952</v>
      </c>
      <c r="D367" s="180" t="str">
        <f>'Upload Sheet Pull'!D370</f>
        <v>006</v>
      </c>
      <c r="E367" s="180"/>
      <c r="F367" s="180" t="str">
        <f>IF('Upload Sheet Pull'!E370="","",'Upload Sheet Pull'!E370)</f>
        <v/>
      </c>
      <c r="G367" s="180"/>
      <c r="H367" s="186">
        <f>'Upload Sheet Pull'!J370</f>
        <v>0</v>
      </c>
      <c r="I367" s="186">
        <f>'Upload Sheet Pull'!K370</f>
        <v>0</v>
      </c>
      <c r="J367" s="186">
        <f>'Upload Sheet Pull'!L370</f>
        <v>0</v>
      </c>
      <c r="K367" s="186">
        <f>'Upload Sheet Pull'!M370</f>
        <v>0</v>
      </c>
      <c r="L367" s="186">
        <f>'Upload Sheet Pull'!N370</f>
        <v>0</v>
      </c>
      <c r="M367" s="186">
        <f>'Upload Sheet Pull'!O370</f>
        <v>0</v>
      </c>
      <c r="N367" s="186">
        <f>'Upload Sheet Pull'!P370</f>
        <v>0</v>
      </c>
      <c r="O367" s="186">
        <f>'Upload Sheet Pull'!Q370</f>
        <v>0</v>
      </c>
      <c r="P367" s="186">
        <f>'Upload Sheet Pull'!R370</f>
        <v>0</v>
      </c>
      <c r="Q367" s="186">
        <f>'Upload Sheet Pull'!S370</f>
        <v>0</v>
      </c>
      <c r="R367" s="186">
        <f>'Upload Sheet Pull'!T370</f>
        <v>0</v>
      </c>
      <c r="S367" s="186">
        <f>'Upload Sheet Pull'!U370</f>
        <v>0</v>
      </c>
      <c r="T367" s="186">
        <f t="shared" si="1"/>
        <v>0</v>
      </c>
      <c r="U367" s="180"/>
      <c r="V367" s="180"/>
      <c r="W367" s="180"/>
      <c r="X367" s="180"/>
      <c r="Y367" s="180"/>
      <c r="Z367" s="180"/>
    </row>
    <row r="368" ht="12.75" customHeight="1">
      <c r="A368" s="180" t="str">
        <f>'Upload Sheet Pull'!A371</f>
        <v>Budget</v>
      </c>
      <c r="B368" s="180" t="str">
        <f>'Upload Sheet Pull'!B371</f>
        <v>7066-000000</v>
      </c>
      <c r="C368" s="180">
        <f>'Upload Sheet Pull'!C371</f>
        <v>952</v>
      </c>
      <c r="D368" s="180" t="str">
        <f>'Upload Sheet Pull'!D371</f>
        <v>006</v>
      </c>
      <c r="E368" s="180"/>
      <c r="F368" s="180" t="str">
        <f>IF('Upload Sheet Pull'!E371="","",'Upload Sheet Pull'!E371)</f>
        <v/>
      </c>
      <c r="G368" s="180"/>
      <c r="H368" s="186">
        <f>'Upload Sheet Pull'!J371</f>
        <v>0</v>
      </c>
      <c r="I368" s="186">
        <f>'Upload Sheet Pull'!K371</f>
        <v>0</v>
      </c>
      <c r="J368" s="186">
        <f>'Upload Sheet Pull'!L371</f>
        <v>0</v>
      </c>
      <c r="K368" s="186">
        <f>'Upload Sheet Pull'!M371</f>
        <v>0</v>
      </c>
      <c r="L368" s="186">
        <f>'Upload Sheet Pull'!N371</f>
        <v>0</v>
      </c>
      <c r="M368" s="186">
        <f>'Upload Sheet Pull'!O371</f>
        <v>0</v>
      </c>
      <c r="N368" s="186">
        <f>'Upload Sheet Pull'!P371</f>
        <v>0</v>
      </c>
      <c r="O368" s="186">
        <f>'Upload Sheet Pull'!Q371</f>
        <v>0</v>
      </c>
      <c r="P368" s="186">
        <f>'Upload Sheet Pull'!R371</f>
        <v>0</v>
      </c>
      <c r="Q368" s="186">
        <f>'Upload Sheet Pull'!S371</f>
        <v>0</v>
      </c>
      <c r="R368" s="186">
        <f>'Upload Sheet Pull'!T371</f>
        <v>0</v>
      </c>
      <c r="S368" s="186">
        <f>'Upload Sheet Pull'!U371</f>
        <v>0</v>
      </c>
      <c r="T368" s="186">
        <f t="shared" si="1"/>
        <v>0</v>
      </c>
      <c r="U368" s="180"/>
      <c r="V368" s="180"/>
      <c r="W368" s="180"/>
      <c r="X368" s="180"/>
      <c r="Y368" s="180"/>
      <c r="Z368" s="180"/>
    </row>
    <row r="369" ht="12.75" customHeight="1">
      <c r="A369" s="180" t="str">
        <f>'Upload Sheet Pull'!A372</f>
        <v>Budget</v>
      </c>
      <c r="B369" s="180" t="str">
        <f>'Upload Sheet Pull'!B372</f>
        <v>7068-000000</v>
      </c>
      <c r="C369" s="180">
        <f>'Upload Sheet Pull'!C372</f>
        <v>952</v>
      </c>
      <c r="D369" s="180" t="str">
        <f>'Upload Sheet Pull'!D372</f>
        <v>006</v>
      </c>
      <c r="E369" s="180"/>
      <c r="F369" s="180" t="str">
        <f>IF('Upload Sheet Pull'!E372="","",'Upload Sheet Pull'!E372)</f>
        <v/>
      </c>
      <c r="G369" s="180"/>
      <c r="H369" s="186">
        <f>'Upload Sheet Pull'!J372</f>
        <v>0</v>
      </c>
      <c r="I369" s="186">
        <f>'Upload Sheet Pull'!K372</f>
        <v>0</v>
      </c>
      <c r="J369" s="186">
        <f>'Upload Sheet Pull'!L372</f>
        <v>0</v>
      </c>
      <c r="K369" s="186">
        <f>'Upload Sheet Pull'!M372</f>
        <v>0</v>
      </c>
      <c r="L369" s="186">
        <f>'Upload Sheet Pull'!N372</f>
        <v>0</v>
      </c>
      <c r="M369" s="186">
        <f>'Upload Sheet Pull'!O372</f>
        <v>0</v>
      </c>
      <c r="N369" s="186">
        <f>'Upload Sheet Pull'!P372</f>
        <v>0</v>
      </c>
      <c r="O369" s="186">
        <f>'Upload Sheet Pull'!Q372</f>
        <v>0</v>
      </c>
      <c r="P369" s="186">
        <f>'Upload Sheet Pull'!R372</f>
        <v>0</v>
      </c>
      <c r="Q369" s="186">
        <f>'Upload Sheet Pull'!S372</f>
        <v>0</v>
      </c>
      <c r="R369" s="186">
        <f>'Upload Sheet Pull'!T372</f>
        <v>0</v>
      </c>
      <c r="S369" s="186">
        <f>'Upload Sheet Pull'!U372</f>
        <v>0</v>
      </c>
      <c r="T369" s="186">
        <f t="shared" si="1"/>
        <v>0</v>
      </c>
      <c r="U369" s="180"/>
      <c r="V369" s="180"/>
      <c r="W369" s="180"/>
      <c r="X369" s="180"/>
      <c r="Y369" s="180"/>
      <c r="Z369" s="180"/>
    </row>
    <row r="370" ht="12.75" customHeight="1">
      <c r="A370" s="180" t="str">
        <f>'Upload Sheet Pull'!A373</f>
        <v>Budget</v>
      </c>
      <c r="B370" s="180" t="str">
        <f>'Upload Sheet Pull'!B373</f>
        <v>7056-000000</v>
      </c>
      <c r="C370" s="180">
        <f>'Upload Sheet Pull'!C373</f>
        <v>953</v>
      </c>
      <c r="D370" s="180" t="str">
        <f>'Upload Sheet Pull'!D373</f>
        <v>006</v>
      </c>
      <c r="E370" s="180"/>
      <c r="F370" s="180" t="str">
        <f>IF('Upload Sheet Pull'!E373="","",'Upload Sheet Pull'!E373)</f>
        <v/>
      </c>
      <c r="G370" s="180"/>
      <c r="H370" s="186">
        <f>'Upload Sheet Pull'!J373</f>
        <v>0</v>
      </c>
      <c r="I370" s="186">
        <f>'Upload Sheet Pull'!K373</f>
        <v>0</v>
      </c>
      <c r="J370" s="186">
        <f>'Upload Sheet Pull'!L373</f>
        <v>0</v>
      </c>
      <c r="K370" s="186">
        <f>'Upload Sheet Pull'!M373</f>
        <v>0</v>
      </c>
      <c r="L370" s="186">
        <f>'Upload Sheet Pull'!N373</f>
        <v>0</v>
      </c>
      <c r="M370" s="186">
        <f>'Upload Sheet Pull'!O373</f>
        <v>0</v>
      </c>
      <c r="N370" s="186">
        <f>'Upload Sheet Pull'!P373</f>
        <v>0</v>
      </c>
      <c r="O370" s="186">
        <f>'Upload Sheet Pull'!Q373</f>
        <v>0</v>
      </c>
      <c r="P370" s="186">
        <f>'Upload Sheet Pull'!R373</f>
        <v>0</v>
      </c>
      <c r="Q370" s="186">
        <f>'Upload Sheet Pull'!S373</f>
        <v>0</v>
      </c>
      <c r="R370" s="186">
        <f>'Upload Sheet Pull'!T373</f>
        <v>0</v>
      </c>
      <c r="S370" s="186">
        <f>'Upload Sheet Pull'!U373</f>
        <v>0</v>
      </c>
      <c r="T370" s="186">
        <f t="shared" si="1"/>
        <v>0</v>
      </c>
      <c r="U370" s="180"/>
      <c r="V370" s="180"/>
      <c r="W370" s="180"/>
      <c r="X370" s="180"/>
      <c r="Y370" s="180"/>
      <c r="Z370" s="180"/>
    </row>
    <row r="371" ht="12.75" customHeight="1">
      <c r="A371" s="180" t="str">
        <f>'Upload Sheet Pull'!A374</f>
        <v>Budget</v>
      </c>
      <c r="B371" s="180" t="str">
        <f>'Upload Sheet Pull'!B374</f>
        <v>7060-000000</v>
      </c>
      <c r="C371" s="180">
        <f>'Upload Sheet Pull'!C374</f>
        <v>953</v>
      </c>
      <c r="D371" s="180" t="str">
        <f>'Upload Sheet Pull'!D374</f>
        <v>006</v>
      </c>
      <c r="E371" s="180"/>
      <c r="F371" s="180" t="str">
        <f>IF('Upload Sheet Pull'!E374="","",'Upload Sheet Pull'!E374)</f>
        <v/>
      </c>
      <c r="G371" s="180"/>
      <c r="H371" s="186">
        <f>'Upload Sheet Pull'!J374</f>
        <v>0</v>
      </c>
      <c r="I371" s="186">
        <f>'Upload Sheet Pull'!K374</f>
        <v>0</v>
      </c>
      <c r="J371" s="186">
        <f>'Upload Sheet Pull'!L374</f>
        <v>0</v>
      </c>
      <c r="K371" s="186">
        <f>'Upload Sheet Pull'!M374</f>
        <v>0</v>
      </c>
      <c r="L371" s="186">
        <f>'Upload Sheet Pull'!N374</f>
        <v>0</v>
      </c>
      <c r="M371" s="186">
        <f>'Upload Sheet Pull'!O374</f>
        <v>0</v>
      </c>
      <c r="N371" s="186">
        <f>'Upload Sheet Pull'!P374</f>
        <v>400</v>
      </c>
      <c r="O371" s="186">
        <f>'Upload Sheet Pull'!Q374</f>
        <v>0</v>
      </c>
      <c r="P371" s="186">
        <f>'Upload Sheet Pull'!R374</f>
        <v>0</v>
      </c>
      <c r="Q371" s="186">
        <f>'Upload Sheet Pull'!S374</f>
        <v>0</v>
      </c>
      <c r="R371" s="186">
        <f>'Upload Sheet Pull'!T374</f>
        <v>0</v>
      </c>
      <c r="S371" s="186">
        <f>'Upload Sheet Pull'!U374</f>
        <v>0</v>
      </c>
      <c r="T371" s="186">
        <f t="shared" si="1"/>
        <v>400</v>
      </c>
      <c r="U371" s="180"/>
      <c r="V371" s="180"/>
      <c r="W371" s="180"/>
      <c r="X371" s="180"/>
      <c r="Y371" s="180"/>
      <c r="Z371" s="180"/>
    </row>
    <row r="372" ht="12.75" customHeight="1">
      <c r="A372" s="180" t="str">
        <f>'Upload Sheet Pull'!A375</f>
        <v>Budget</v>
      </c>
      <c r="B372" s="180" t="str">
        <f>'Upload Sheet Pull'!B375</f>
        <v>7062-000000</v>
      </c>
      <c r="C372" s="180">
        <f>'Upload Sheet Pull'!C375</f>
        <v>953</v>
      </c>
      <c r="D372" s="180" t="str">
        <f>'Upload Sheet Pull'!D375</f>
        <v>006</v>
      </c>
      <c r="E372" s="180"/>
      <c r="F372" s="180" t="str">
        <f>IF('Upload Sheet Pull'!E375="","",'Upload Sheet Pull'!E375)</f>
        <v/>
      </c>
      <c r="G372" s="180"/>
      <c r="H372" s="186">
        <f>'Upload Sheet Pull'!J375</f>
        <v>0</v>
      </c>
      <c r="I372" s="186">
        <f>'Upload Sheet Pull'!K375</f>
        <v>0</v>
      </c>
      <c r="J372" s="186">
        <f>'Upload Sheet Pull'!L375</f>
        <v>0</v>
      </c>
      <c r="K372" s="186">
        <f>'Upload Sheet Pull'!M375</f>
        <v>0</v>
      </c>
      <c r="L372" s="186">
        <f>'Upload Sheet Pull'!N375</f>
        <v>0</v>
      </c>
      <c r="M372" s="186">
        <f>'Upload Sheet Pull'!O375</f>
        <v>0</v>
      </c>
      <c r="N372" s="186">
        <f>'Upload Sheet Pull'!P375</f>
        <v>0</v>
      </c>
      <c r="O372" s="186">
        <f>'Upload Sheet Pull'!Q375</f>
        <v>0</v>
      </c>
      <c r="P372" s="186">
        <f>'Upload Sheet Pull'!R375</f>
        <v>0</v>
      </c>
      <c r="Q372" s="186">
        <f>'Upload Sheet Pull'!S375</f>
        <v>0</v>
      </c>
      <c r="R372" s="186">
        <f>'Upload Sheet Pull'!T375</f>
        <v>0</v>
      </c>
      <c r="S372" s="186">
        <f>'Upload Sheet Pull'!U375</f>
        <v>0</v>
      </c>
      <c r="T372" s="186">
        <f t="shared" si="1"/>
        <v>0</v>
      </c>
      <c r="U372" s="180"/>
      <c r="V372" s="180"/>
      <c r="W372" s="180"/>
      <c r="X372" s="180"/>
      <c r="Y372" s="180"/>
      <c r="Z372" s="180"/>
    </row>
    <row r="373" ht="12.75" customHeight="1">
      <c r="A373" s="180" t="str">
        <f>'Upload Sheet Pull'!A376</f>
        <v>Budget</v>
      </c>
      <c r="B373" s="180" t="str">
        <f>'Upload Sheet Pull'!B376</f>
        <v>7064-000000</v>
      </c>
      <c r="C373" s="180">
        <f>'Upload Sheet Pull'!C376</f>
        <v>953</v>
      </c>
      <c r="D373" s="180" t="str">
        <f>'Upload Sheet Pull'!D376</f>
        <v>006</v>
      </c>
      <c r="E373" s="180"/>
      <c r="F373" s="180" t="str">
        <f>IF('Upload Sheet Pull'!E376="","",'Upload Sheet Pull'!E376)</f>
        <v/>
      </c>
      <c r="G373" s="180"/>
      <c r="H373" s="186">
        <f>'Upload Sheet Pull'!J376</f>
        <v>0</v>
      </c>
      <c r="I373" s="186">
        <f>'Upload Sheet Pull'!K376</f>
        <v>0</v>
      </c>
      <c r="J373" s="186">
        <f>'Upload Sheet Pull'!L376</f>
        <v>0</v>
      </c>
      <c r="K373" s="186">
        <f>'Upload Sheet Pull'!M376</f>
        <v>0</v>
      </c>
      <c r="L373" s="186">
        <f>'Upload Sheet Pull'!N376</f>
        <v>0</v>
      </c>
      <c r="M373" s="186">
        <f>'Upload Sheet Pull'!O376</f>
        <v>0</v>
      </c>
      <c r="N373" s="186">
        <f>'Upload Sheet Pull'!P376</f>
        <v>0</v>
      </c>
      <c r="O373" s="186">
        <f>'Upload Sheet Pull'!Q376</f>
        <v>0</v>
      </c>
      <c r="P373" s="186">
        <f>'Upload Sheet Pull'!R376</f>
        <v>0</v>
      </c>
      <c r="Q373" s="186">
        <f>'Upload Sheet Pull'!S376</f>
        <v>0</v>
      </c>
      <c r="R373" s="186">
        <f>'Upload Sheet Pull'!T376</f>
        <v>0</v>
      </c>
      <c r="S373" s="186">
        <f>'Upload Sheet Pull'!U376</f>
        <v>0</v>
      </c>
      <c r="T373" s="186">
        <f t="shared" si="1"/>
        <v>0</v>
      </c>
      <c r="U373" s="180"/>
      <c r="V373" s="180"/>
      <c r="W373" s="180"/>
      <c r="X373" s="180"/>
      <c r="Y373" s="180"/>
      <c r="Z373" s="180"/>
    </row>
    <row r="374" ht="12.75" customHeight="1">
      <c r="A374" s="180" t="str">
        <f>'Upload Sheet Pull'!A377</f>
        <v>Budget</v>
      </c>
      <c r="B374" s="180" t="str">
        <f>'Upload Sheet Pull'!B377</f>
        <v>7066-000000</v>
      </c>
      <c r="C374" s="180">
        <f>'Upload Sheet Pull'!C377</f>
        <v>953</v>
      </c>
      <c r="D374" s="180" t="str">
        <f>'Upload Sheet Pull'!D377</f>
        <v>006</v>
      </c>
      <c r="E374" s="180"/>
      <c r="F374" s="180" t="str">
        <f>IF('Upload Sheet Pull'!E377="","",'Upload Sheet Pull'!E377)</f>
        <v/>
      </c>
      <c r="G374" s="180"/>
      <c r="H374" s="186">
        <f>'Upload Sheet Pull'!J377</f>
        <v>0</v>
      </c>
      <c r="I374" s="186">
        <f>'Upload Sheet Pull'!K377</f>
        <v>0</v>
      </c>
      <c r="J374" s="186">
        <f>'Upload Sheet Pull'!L377</f>
        <v>0</v>
      </c>
      <c r="K374" s="186">
        <f>'Upload Sheet Pull'!M377</f>
        <v>0</v>
      </c>
      <c r="L374" s="186">
        <f>'Upload Sheet Pull'!N377</f>
        <v>0</v>
      </c>
      <c r="M374" s="186">
        <f>'Upload Sheet Pull'!O377</f>
        <v>0</v>
      </c>
      <c r="N374" s="186">
        <f>'Upload Sheet Pull'!P377</f>
        <v>0</v>
      </c>
      <c r="O374" s="186">
        <f>'Upload Sheet Pull'!Q377</f>
        <v>0</v>
      </c>
      <c r="P374" s="186">
        <f>'Upload Sheet Pull'!R377</f>
        <v>0</v>
      </c>
      <c r="Q374" s="186">
        <f>'Upload Sheet Pull'!S377</f>
        <v>0</v>
      </c>
      <c r="R374" s="186">
        <f>'Upload Sheet Pull'!T377</f>
        <v>0</v>
      </c>
      <c r="S374" s="186">
        <f>'Upload Sheet Pull'!U377</f>
        <v>0</v>
      </c>
      <c r="T374" s="186">
        <f t="shared" si="1"/>
        <v>0</v>
      </c>
      <c r="U374" s="180"/>
      <c r="V374" s="180"/>
      <c r="W374" s="180"/>
      <c r="X374" s="180"/>
      <c r="Y374" s="180"/>
      <c r="Z374" s="180"/>
    </row>
    <row r="375" ht="12.75" customHeight="1">
      <c r="A375" s="180" t="str">
        <f>'Upload Sheet Pull'!A378</f>
        <v>Budget</v>
      </c>
      <c r="B375" s="180" t="str">
        <f>'Upload Sheet Pull'!B378</f>
        <v>7068-000000</v>
      </c>
      <c r="C375" s="180">
        <f>'Upload Sheet Pull'!C378</f>
        <v>953</v>
      </c>
      <c r="D375" s="180" t="str">
        <f>'Upload Sheet Pull'!D378</f>
        <v>006</v>
      </c>
      <c r="E375" s="180"/>
      <c r="F375" s="180" t="str">
        <f>IF('Upload Sheet Pull'!E378="","",'Upload Sheet Pull'!E378)</f>
        <v/>
      </c>
      <c r="G375" s="180"/>
      <c r="H375" s="186">
        <f>'Upload Sheet Pull'!J378</f>
        <v>0</v>
      </c>
      <c r="I375" s="186">
        <f>'Upload Sheet Pull'!K378</f>
        <v>0</v>
      </c>
      <c r="J375" s="186">
        <f>'Upload Sheet Pull'!L378</f>
        <v>0</v>
      </c>
      <c r="K375" s="186">
        <f>'Upload Sheet Pull'!M378</f>
        <v>0</v>
      </c>
      <c r="L375" s="186">
        <f>'Upload Sheet Pull'!N378</f>
        <v>0</v>
      </c>
      <c r="M375" s="186">
        <f>'Upload Sheet Pull'!O378</f>
        <v>0</v>
      </c>
      <c r="N375" s="186">
        <f>'Upload Sheet Pull'!P378</f>
        <v>0</v>
      </c>
      <c r="O375" s="186">
        <f>'Upload Sheet Pull'!Q378</f>
        <v>0</v>
      </c>
      <c r="P375" s="186">
        <f>'Upload Sheet Pull'!R378</f>
        <v>0</v>
      </c>
      <c r="Q375" s="186">
        <f>'Upload Sheet Pull'!S378</f>
        <v>0</v>
      </c>
      <c r="R375" s="186">
        <f>'Upload Sheet Pull'!T378</f>
        <v>0</v>
      </c>
      <c r="S375" s="186">
        <f>'Upload Sheet Pull'!U378</f>
        <v>0</v>
      </c>
      <c r="T375" s="186">
        <f t="shared" si="1"/>
        <v>0</v>
      </c>
      <c r="U375" s="180"/>
      <c r="V375" s="180"/>
      <c r="W375" s="180"/>
      <c r="X375" s="180"/>
      <c r="Y375" s="180"/>
      <c r="Z375" s="180"/>
    </row>
    <row r="376" ht="12.75" customHeight="1">
      <c r="A376" s="180" t="str">
        <f>'Upload Sheet Pull'!A379</f>
        <v>Budget</v>
      </c>
      <c r="B376" s="180" t="str">
        <f>'Upload Sheet Pull'!B379</f>
        <v>7060-000000</v>
      </c>
      <c r="C376" s="180">
        <f>'Upload Sheet Pull'!C379</f>
        <v>954</v>
      </c>
      <c r="D376" s="180" t="str">
        <f>'Upload Sheet Pull'!D379</f>
        <v>006</v>
      </c>
      <c r="E376" s="180"/>
      <c r="F376" s="180" t="str">
        <f>IF('Upload Sheet Pull'!E379="","",'Upload Sheet Pull'!E379)</f>
        <v/>
      </c>
      <c r="G376" s="180"/>
      <c r="H376" s="186">
        <f>'Upload Sheet Pull'!J379</f>
        <v>0</v>
      </c>
      <c r="I376" s="186">
        <f>'Upload Sheet Pull'!K379</f>
        <v>0</v>
      </c>
      <c r="J376" s="186">
        <f>'Upload Sheet Pull'!L379</f>
        <v>0</v>
      </c>
      <c r="K376" s="186">
        <f>'Upload Sheet Pull'!M379</f>
        <v>0</v>
      </c>
      <c r="L376" s="186">
        <f>'Upload Sheet Pull'!N379</f>
        <v>0</v>
      </c>
      <c r="M376" s="186">
        <f>'Upload Sheet Pull'!O379</f>
        <v>0</v>
      </c>
      <c r="N376" s="186">
        <f>'Upload Sheet Pull'!P379</f>
        <v>0</v>
      </c>
      <c r="O376" s="186">
        <f>'Upload Sheet Pull'!Q379</f>
        <v>0</v>
      </c>
      <c r="P376" s="186">
        <f>'Upload Sheet Pull'!R379</f>
        <v>0</v>
      </c>
      <c r="Q376" s="186">
        <f>'Upload Sheet Pull'!S379</f>
        <v>0</v>
      </c>
      <c r="R376" s="186">
        <f>'Upload Sheet Pull'!T379</f>
        <v>0</v>
      </c>
      <c r="S376" s="186">
        <f>'Upload Sheet Pull'!U379</f>
        <v>0</v>
      </c>
      <c r="T376" s="186">
        <f t="shared" si="1"/>
        <v>0</v>
      </c>
      <c r="U376" s="180"/>
      <c r="V376" s="180"/>
      <c r="W376" s="180"/>
      <c r="X376" s="180"/>
      <c r="Y376" s="180"/>
      <c r="Z376" s="180"/>
    </row>
    <row r="377" ht="12.75" customHeight="1">
      <c r="A377" s="180" t="str">
        <f>'Upload Sheet Pull'!A380</f>
        <v>Budget</v>
      </c>
      <c r="B377" s="180" t="str">
        <f>'Upload Sheet Pull'!B380</f>
        <v>7062-000000</v>
      </c>
      <c r="C377" s="180">
        <f>'Upload Sheet Pull'!C380</f>
        <v>954</v>
      </c>
      <c r="D377" s="180" t="str">
        <f>'Upload Sheet Pull'!D380</f>
        <v>006</v>
      </c>
      <c r="E377" s="180"/>
      <c r="F377" s="180" t="str">
        <f>IF('Upload Sheet Pull'!E380="","",'Upload Sheet Pull'!E380)</f>
        <v/>
      </c>
      <c r="G377" s="180"/>
      <c r="H377" s="186">
        <f>'Upload Sheet Pull'!J380</f>
        <v>0</v>
      </c>
      <c r="I377" s="186">
        <f>'Upload Sheet Pull'!K380</f>
        <v>0</v>
      </c>
      <c r="J377" s="186">
        <f>'Upload Sheet Pull'!L380</f>
        <v>0</v>
      </c>
      <c r="K377" s="186">
        <f>'Upload Sheet Pull'!M380</f>
        <v>0</v>
      </c>
      <c r="L377" s="186">
        <f>'Upload Sheet Pull'!N380</f>
        <v>0</v>
      </c>
      <c r="M377" s="186">
        <f>'Upload Sheet Pull'!O380</f>
        <v>0</v>
      </c>
      <c r="N377" s="186">
        <f>'Upload Sheet Pull'!P380</f>
        <v>0</v>
      </c>
      <c r="O377" s="186">
        <f>'Upload Sheet Pull'!Q380</f>
        <v>0</v>
      </c>
      <c r="P377" s="186">
        <f>'Upload Sheet Pull'!R380</f>
        <v>0</v>
      </c>
      <c r="Q377" s="186">
        <f>'Upload Sheet Pull'!S380</f>
        <v>0</v>
      </c>
      <c r="R377" s="186">
        <f>'Upload Sheet Pull'!T380</f>
        <v>0</v>
      </c>
      <c r="S377" s="186">
        <f>'Upload Sheet Pull'!U380</f>
        <v>0</v>
      </c>
      <c r="T377" s="186">
        <f t="shared" si="1"/>
        <v>0</v>
      </c>
      <c r="U377" s="180"/>
      <c r="V377" s="180"/>
      <c r="W377" s="180"/>
      <c r="X377" s="180"/>
      <c r="Y377" s="180"/>
      <c r="Z377" s="180"/>
    </row>
    <row r="378" ht="12.75" customHeight="1">
      <c r="A378" s="180" t="str">
        <f>'Upload Sheet Pull'!A381</f>
        <v>Budget</v>
      </c>
      <c r="B378" s="180" t="str">
        <f>'Upload Sheet Pull'!B381</f>
        <v>7064-000000</v>
      </c>
      <c r="C378" s="180">
        <f>'Upload Sheet Pull'!C381</f>
        <v>954</v>
      </c>
      <c r="D378" s="180" t="str">
        <f>'Upload Sheet Pull'!D381</f>
        <v>006</v>
      </c>
      <c r="E378" s="180"/>
      <c r="F378" s="180" t="str">
        <f>IF('Upload Sheet Pull'!E381="","",'Upload Sheet Pull'!E381)</f>
        <v/>
      </c>
      <c r="G378" s="180"/>
      <c r="H378" s="186">
        <f>'Upload Sheet Pull'!J381</f>
        <v>0</v>
      </c>
      <c r="I378" s="186">
        <f>'Upload Sheet Pull'!K381</f>
        <v>0</v>
      </c>
      <c r="J378" s="186">
        <f>'Upload Sheet Pull'!L381</f>
        <v>0</v>
      </c>
      <c r="K378" s="186">
        <f>'Upload Sheet Pull'!M381</f>
        <v>0</v>
      </c>
      <c r="L378" s="186">
        <f>'Upload Sheet Pull'!N381</f>
        <v>0</v>
      </c>
      <c r="M378" s="186">
        <f>'Upload Sheet Pull'!O381</f>
        <v>0</v>
      </c>
      <c r="N378" s="186">
        <f>'Upload Sheet Pull'!P381</f>
        <v>0</v>
      </c>
      <c r="O378" s="186">
        <f>'Upload Sheet Pull'!Q381</f>
        <v>0</v>
      </c>
      <c r="P378" s="186">
        <f>'Upload Sheet Pull'!R381</f>
        <v>0</v>
      </c>
      <c r="Q378" s="186">
        <f>'Upload Sheet Pull'!S381</f>
        <v>0</v>
      </c>
      <c r="R378" s="186">
        <f>'Upload Sheet Pull'!T381</f>
        <v>0</v>
      </c>
      <c r="S378" s="186">
        <f>'Upload Sheet Pull'!U381</f>
        <v>0</v>
      </c>
      <c r="T378" s="186">
        <f t="shared" si="1"/>
        <v>0</v>
      </c>
      <c r="U378" s="180"/>
      <c r="V378" s="180"/>
      <c r="W378" s="180"/>
      <c r="X378" s="180"/>
      <c r="Y378" s="180"/>
      <c r="Z378" s="180"/>
    </row>
    <row r="379" ht="12.75" customHeight="1">
      <c r="A379" s="180" t="str">
        <f>'Upload Sheet Pull'!A382</f>
        <v>Budget</v>
      </c>
      <c r="B379" s="180" t="str">
        <f>'Upload Sheet Pull'!B382</f>
        <v>7066-000000</v>
      </c>
      <c r="C379" s="180">
        <f>'Upload Sheet Pull'!C382</f>
        <v>954</v>
      </c>
      <c r="D379" s="180" t="str">
        <f>'Upload Sheet Pull'!D382</f>
        <v>006</v>
      </c>
      <c r="E379" s="180"/>
      <c r="F379" s="180" t="str">
        <f>IF('Upload Sheet Pull'!E382="","",'Upload Sheet Pull'!E382)</f>
        <v/>
      </c>
      <c r="G379" s="180"/>
      <c r="H379" s="186">
        <f>'Upload Sheet Pull'!J382</f>
        <v>0</v>
      </c>
      <c r="I379" s="186">
        <f>'Upload Sheet Pull'!K382</f>
        <v>0</v>
      </c>
      <c r="J379" s="186">
        <f>'Upload Sheet Pull'!L382</f>
        <v>0</v>
      </c>
      <c r="K379" s="186">
        <f>'Upload Sheet Pull'!M382</f>
        <v>0</v>
      </c>
      <c r="L379" s="186">
        <f>'Upload Sheet Pull'!N382</f>
        <v>0</v>
      </c>
      <c r="M379" s="186">
        <f>'Upload Sheet Pull'!O382</f>
        <v>0</v>
      </c>
      <c r="N379" s="186">
        <f>'Upload Sheet Pull'!P382</f>
        <v>0</v>
      </c>
      <c r="O379" s="186">
        <f>'Upload Sheet Pull'!Q382</f>
        <v>0</v>
      </c>
      <c r="P379" s="186">
        <f>'Upload Sheet Pull'!R382</f>
        <v>0</v>
      </c>
      <c r="Q379" s="186">
        <f>'Upload Sheet Pull'!S382</f>
        <v>0</v>
      </c>
      <c r="R379" s="186">
        <f>'Upload Sheet Pull'!T382</f>
        <v>0</v>
      </c>
      <c r="S379" s="186">
        <f>'Upload Sheet Pull'!U382</f>
        <v>0</v>
      </c>
      <c r="T379" s="186">
        <f t="shared" si="1"/>
        <v>0</v>
      </c>
      <c r="U379" s="180"/>
      <c r="V379" s="180"/>
      <c r="W379" s="180"/>
      <c r="X379" s="180"/>
      <c r="Y379" s="180"/>
      <c r="Z379" s="180"/>
    </row>
    <row r="380" ht="12.75" customHeight="1">
      <c r="A380" s="180" t="str">
        <f>'Upload Sheet Pull'!A383</f>
        <v>Budget</v>
      </c>
      <c r="B380" s="180" t="str">
        <f>'Upload Sheet Pull'!B383</f>
        <v>7068-000000</v>
      </c>
      <c r="C380" s="180">
        <f>'Upload Sheet Pull'!C383</f>
        <v>954</v>
      </c>
      <c r="D380" s="180" t="str">
        <f>'Upload Sheet Pull'!D383</f>
        <v>006</v>
      </c>
      <c r="E380" s="180"/>
      <c r="F380" s="180" t="str">
        <f>IF('Upload Sheet Pull'!E383="","",'Upload Sheet Pull'!E383)</f>
        <v/>
      </c>
      <c r="G380" s="180"/>
      <c r="H380" s="186">
        <f>'Upload Sheet Pull'!J383</f>
        <v>0</v>
      </c>
      <c r="I380" s="186">
        <f>'Upload Sheet Pull'!K383</f>
        <v>0</v>
      </c>
      <c r="J380" s="186">
        <f>'Upload Sheet Pull'!L383</f>
        <v>0</v>
      </c>
      <c r="K380" s="186">
        <f>'Upload Sheet Pull'!M383</f>
        <v>0</v>
      </c>
      <c r="L380" s="186">
        <f>'Upload Sheet Pull'!N383</f>
        <v>0</v>
      </c>
      <c r="M380" s="186">
        <f>'Upload Sheet Pull'!O383</f>
        <v>0</v>
      </c>
      <c r="N380" s="186">
        <f>'Upload Sheet Pull'!P383</f>
        <v>0</v>
      </c>
      <c r="O380" s="186">
        <f>'Upload Sheet Pull'!Q383</f>
        <v>0</v>
      </c>
      <c r="P380" s="186">
        <f>'Upload Sheet Pull'!R383</f>
        <v>0</v>
      </c>
      <c r="Q380" s="186">
        <f>'Upload Sheet Pull'!S383</f>
        <v>0</v>
      </c>
      <c r="R380" s="186">
        <f>'Upload Sheet Pull'!T383</f>
        <v>0</v>
      </c>
      <c r="S380" s="186">
        <f>'Upload Sheet Pull'!U383</f>
        <v>0</v>
      </c>
      <c r="T380" s="186">
        <f t="shared" si="1"/>
        <v>0</v>
      </c>
      <c r="U380" s="180"/>
      <c r="V380" s="180"/>
      <c r="W380" s="180"/>
      <c r="X380" s="180"/>
      <c r="Y380" s="180"/>
      <c r="Z380" s="180"/>
    </row>
    <row r="381" ht="12.75" customHeight="1">
      <c r="A381" s="180" t="str">
        <f>'Upload Sheet Pull'!A384</f>
        <v>Budget</v>
      </c>
      <c r="B381" s="180" t="str">
        <f>'Upload Sheet Pull'!B384</f>
        <v>7060-000000</v>
      </c>
      <c r="C381" s="180">
        <f>'Upload Sheet Pull'!C384</f>
        <v>955</v>
      </c>
      <c r="D381" s="180" t="str">
        <f>'Upload Sheet Pull'!D384</f>
        <v>006</v>
      </c>
      <c r="E381" s="180"/>
      <c r="F381" s="180" t="str">
        <f>IF('Upload Sheet Pull'!E384="","",'Upload Sheet Pull'!E384)</f>
        <v/>
      </c>
      <c r="G381" s="180"/>
      <c r="H381" s="186">
        <f>'Upload Sheet Pull'!J384</f>
        <v>0</v>
      </c>
      <c r="I381" s="186">
        <f>'Upload Sheet Pull'!K384</f>
        <v>0</v>
      </c>
      <c r="J381" s="186">
        <f>'Upload Sheet Pull'!L384</f>
        <v>0</v>
      </c>
      <c r="K381" s="186">
        <f>'Upload Sheet Pull'!M384</f>
        <v>0</v>
      </c>
      <c r="L381" s="186">
        <f>'Upload Sheet Pull'!N384</f>
        <v>0</v>
      </c>
      <c r="M381" s="186">
        <f>'Upload Sheet Pull'!O384</f>
        <v>0</v>
      </c>
      <c r="N381" s="186">
        <f>'Upload Sheet Pull'!P384</f>
        <v>0</v>
      </c>
      <c r="O381" s="186">
        <f>'Upload Sheet Pull'!Q384</f>
        <v>0</v>
      </c>
      <c r="P381" s="186">
        <f>'Upload Sheet Pull'!R384</f>
        <v>0</v>
      </c>
      <c r="Q381" s="186">
        <f>'Upload Sheet Pull'!S384</f>
        <v>0</v>
      </c>
      <c r="R381" s="186">
        <f>'Upload Sheet Pull'!T384</f>
        <v>0</v>
      </c>
      <c r="S381" s="186">
        <f>'Upload Sheet Pull'!U384</f>
        <v>0</v>
      </c>
      <c r="T381" s="186">
        <f t="shared" si="1"/>
        <v>0</v>
      </c>
      <c r="U381" s="180"/>
      <c r="V381" s="180"/>
      <c r="W381" s="180"/>
      <c r="X381" s="180"/>
      <c r="Y381" s="180"/>
      <c r="Z381" s="180"/>
    </row>
    <row r="382" ht="12.75" customHeight="1">
      <c r="A382" s="180" t="str">
        <f>'Upload Sheet Pull'!A385</f>
        <v>Budget</v>
      </c>
      <c r="B382" s="180" t="str">
        <f>'Upload Sheet Pull'!B385</f>
        <v>7062-000000</v>
      </c>
      <c r="C382" s="180">
        <f>'Upload Sheet Pull'!C385</f>
        <v>955</v>
      </c>
      <c r="D382" s="180" t="str">
        <f>'Upload Sheet Pull'!D385</f>
        <v>006</v>
      </c>
      <c r="E382" s="180"/>
      <c r="F382" s="180" t="str">
        <f>IF('Upload Sheet Pull'!E385="","",'Upload Sheet Pull'!E385)</f>
        <v/>
      </c>
      <c r="G382" s="180"/>
      <c r="H382" s="186">
        <f>'Upload Sheet Pull'!J385</f>
        <v>0</v>
      </c>
      <c r="I382" s="186">
        <f>'Upload Sheet Pull'!K385</f>
        <v>0</v>
      </c>
      <c r="J382" s="186">
        <f>'Upload Sheet Pull'!L385</f>
        <v>0</v>
      </c>
      <c r="K382" s="186">
        <f>'Upload Sheet Pull'!M385</f>
        <v>0</v>
      </c>
      <c r="L382" s="186">
        <f>'Upload Sheet Pull'!N385</f>
        <v>0</v>
      </c>
      <c r="M382" s="186">
        <f>'Upload Sheet Pull'!O385</f>
        <v>0</v>
      </c>
      <c r="N382" s="186">
        <f>'Upload Sheet Pull'!P385</f>
        <v>0</v>
      </c>
      <c r="O382" s="186">
        <f>'Upload Sheet Pull'!Q385</f>
        <v>0</v>
      </c>
      <c r="P382" s="186">
        <f>'Upload Sheet Pull'!R385</f>
        <v>0</v>
      </c>
      <c r="Q382" s="186">
        <f>'Upload Sheet Pull'!S385</f>
        <v>0</v>
      </c>
      <c r="R382" s="186">
        <f>'Upload Sheet Pull'!T385</f>
        <v>0</v>
      </c>
      <c r="S382" s="186">
        <f>'Upload Sheet Pull'!U385</f>
        <v>0</v>
      </c>
      <c r="T382" s="186">
        <f t="shared" si="1"/>
        <v>0</v>
      </c>
      <c r="U382" s="180"/>
      <c r="V382" s="180"/>
      <c r="W382" s="180"/>
      <c r="X382" s="180"/>
      <c r="Y382" s="180"/>
      <c r="Z382" s="180"/>
    </row>
    <row r="383" ht="12.75" customHeight="1">
      <c r="A383" s="180" t="str">
        <f>'Upload Sheet Pull'!A386</f>
        <v>Budget</v>
      </c>
      <c r="B383" s="180" t="str">
        <f>'Upload Sheet Pull'!B386</f>
        <v>7064-000000</v>
      </c>
      <c r="C383" s="180">
        <f>'Upload Sheet Pull'!C386</f>
        <v>955</v>
      </c>
      <c r="D383" s="180" t="str">
        <f>'Upload Sheet Pull'!D386</f>
        <v>006</v>
      </c>
      <c r="E383" s="180"/>
      <c r="F383" s="180" t="str">
        <f>IF('Upload Sheet Pull'!E386="","",'Upload Sheet Pull'!E386)</f>
        <v/>
      </c>
      <c r="G383" s="180"/>
      <c r="H383" s="186">
        <f>'Upload Sheet Pull'!J386</f>
        <v>0</v>
      </c>
      <c r="I383" s="186">
        <f>'Upload Sheet Pull'!K386</f>
        <v>0</v>
      </c>
      <c r="J383" s="186">
        <f>'Upload Sheet Pull'!L386</f>
        <v>0</v>
      </c>
      <c r="K383" s="186">
        <f>'Upload Sheet Pull'!M386</f>
        <v>0</v>
      </c>
      <c r="L383" s="186">
        <f>'Upload Sheet Pull'!N386</f>
        <v>0</v>
      </c>
      <c r="M383" s="186">
        <f>'Upload Sheet Pull'!O386</f>
        <v>0</v>
      </c>
      <c r="N383" s="186">
        <f>'Upload Sheet Pull'!P386</f>
        <v>0</v>
      </c>
      <c r="O383" s="186">
        <f>'Upload Sheet Pull'!Q386</f>
        <v>0</v>
      </c>
      <c r="P383" s="186">
        <f>'Upload Sheet Pull'!R386</f>
        <v>0</v>
      </c>
      <c r="Q383" s="186">
        <f>'Upload Sheet Pull'!S386</f>
        <v>0</v>
      </c>
      <c r="R383" s="186">
        <f>'Upload Sheet Pull'!T386</f>
        <v>0</v>
      </c>
      <c r="S383" s="186">
        <f>'Upload Sheet Pull'!U386</f>
        <v>0</v>
      </c>
      <c r="T383" s="186">
        <f t="shared" si="1"/>
        <v>0</v>
      </c>
      <c r="U383" s="180"/>
      <c r="V383" s="180"/>
      <c r="W383" s="180"/>
      <c r="X383" s="180"/>
      <c r="Y383" s="180"/>
      <c r="Z383" s="180"/>
    </row>
    <row r="384" ht="12.75" customHeight="1">
      <c r="A384" s="180" t="str">
        <f>'Upload Sheet Pull'!A387</f>
        <v>Budget</v>
      </c>
      <c r="B384" s="180" t="str">
        <f>'Upload Sheet Pull'!B387</f>
        <v>7066-000000</v>
      </c>
      <c r="C384" s="180">
        <f>'Upload Sheet Pull'!C387</f>
        <v>955</v>
      </c>
      <c r="D384" s="180" t="str">
        <f>'Upload Sheet Pull'!D387</f>
        <v>006</v>
      </c>
      <c r="E384" s="180"/>
      <c r="F384" s="180" t="str">
        <f>IF('Upload Sheet Pull'!E387="","",'Upload Sheet Pull'!E387)</f>
        <v/>
      </c>
      <c r="G384" s="180"/>
      <c r="H384" s="186">
        <f>'Upload Sheet Pull'!J387</f>
        <v>0</v>
      </c>
      <c r="I384" s="186">
        <f>'Upload Sheet Pull'!K387</f>
        <v>0</v>
      </c>
      <c r="J384" s="186">
        <f>'Upload Sheet Pull'!L387</f>
        <v>0</v>
      </c>
      <c r="K384" s="186">
        <f>'Upload Sheet Pull'!M387</f>
        <v>0</v>
      </c>
      <c r="L384" s="186">
        <f>'Upload Sheet Pull'!N387</f>
        <v>0</v>
      </c>
      <c r="M384" s="186">
        <f>'Upload Sheet Pull'!O387</f>
        <v>0</v>
      </c>
      <c r="N384" s="186">
        <f>'Upload Sheet Pull'!P387</f>
        <v>0</v>
      </c>
      <c r="O384" s="186">
        <f>'Upload Sheet Pull'!Q387</f>
        <v>0</v>
      </c>
      <c r="P384" s="186">
        <f>'Upload Sheet Pull'!R387</f>
        <v>0</v>
      </c>
      <c r="Q384" s="186">
        <f>'Upload Sheet Pull'!S387</f>
        <v>0</v>
      </c>
      <c r="R384" s="186">
        <f>'Upload Sheet Pull'!T387</f>
        <v>0</v>
      </c>
      <c r="S384" s="186">
        <f>'Upload Sheet Pull'!U387</f>
        <v>0</v>
      </c>
      <c r="T384" s="186">
        <f t="shared" si="1"/>
        <v>0</v>
      </c>
      <c r="U384" s="180"/>
      <c r="V384" s="180"/>
      <c r="W384" s="180"/>
      <c r="X384" s="180"/>
      <c r="Y384" s="180"/>
      <c r="Z384" s="180"/>
    </row>
    <row r="385" ht="12.75" customHeight="1">
      <c r="A385" s="180" t="str">
        <f>'Upload Sheet Pull'!A388</f>
        <v>Budget</v>
      </c>
      <c r="B385" s="180" t="str">
        <f>'Upload Sheet Pull'!B388</f>
        <v>7068-000000</v>
      </c>
      <c r="C385" s="180">
        <f>'Upload Sheet Pull'!C388</f>
        <v>955</v>
      </c>
      <c r="D385" s="180" t="str">
        <f>'Upload Sheet Pull'!D388</f>
        <v>006</v>
      </c>
      <c r="E385" s="180"/>
      <c r="F385" s="180" t="str">
        <f>IF('Upload Sheet Pull'!E388="","",'Upload Sheet Pull'!E388)</f>
        <v/>
      </c>
      <c r="G385" s="180"/>
      <c r="H385" s="186">
        <f>'Upload Sheet Pull'!J388</f>
        <v>0</v>
      </c>
      <c r="I385" s="186">
        <f>'Upload Sheet Pull'!K388</f>
        <v>0</v>
      </c>
      <c r="J385" s="186">
        <f>'Upload Sheet Pull'!L388</f>
        <v>0</v>
      </c>
      <c r="K385" s="186">
        <f>'Upload Sheet Pull'!M388</f>
        <v>0</v>
      </c>
      <c r="L385" s="186">
        <f>'Upload Sheet Pull'!N388</f>
        <v>0</v>
      </c>
      <c r="M385" s="186">
        <f>'Upload Sheet Pull'!O388</f>
        <v>0</v>
      </c>
      <c r="N385" s="186">
        <f>'Upload Sheet Pull'!P388</f>
        <v>0</v>
      </c>
      <c r="O385" s="186">
        <f>'Upload Sheet Pull'!Q388</f>
        <v>0</v>
      </c>
      <c r="P385" s="186">
        <f>'Upload Sheet Pull'!R388</f>
        <v>0</v>
      </c>
      <c r="Q385" s="186">
        <f>'Upload Sheet Pull'!S388</f>
        <v>0</v>
      </c>
      <c r="R385" s="186">
        <f>'Upload Sheet Pull'!T388</f>
        <v>0</v>
      </c>
      <c r="S385" s="186">
        <f>'Upload Sheet Pull'!U388</f>
        <v>0</v>
      </c>
      <c r="T385" s="186">
        <f t="shared" si="1"/>
        <v>0</v>
      </c>
      <c r="U385" s="180"/>
      <c r="V385" s="180"/>
      <c r="W385" s="180"/>
      <c r="X385" s="180"/>
      <c r="Y385" s="180"/>
      <c r="Z385" s="180"/>
    </row>
    <row r="386" ht="12.75" customHeight="1">
      <c r="A386" s="180" t="str">
        <f>'Upload Sheet Pull'!A389</f>
        <v>Budget</v>
      </c>
      <c r="B386" s="180" t="str">
        <f>'Upload Sheet Pull'!B389</f>
        <v>7060-000000</v>
      </c>
      <c r="C386" s="180">
        <f>'Upload Sheet Pull'!C389</f>
        <v>956</v>
      </c>
      <c r="D386" s="180" t="str">
        <f>'Upload Sheet Pull'!D389</f>
        <v>006</v>
      </c>
      <c r="E386" s="180"/>
      <c r="F386" s="180" t="str">
        <f>IF('Upload Sheet Pull'!E389="","",'Upload Sheet Pull'!E389)</f>
        <v/>
      </c>
      <c r="G386" s="180"/>
      <c r="H386" s="186">
        <f>'Upload Sheet Pull'!J389</f>
        <v>0</v>
      </c>
      <c r="I386" s="186">
        <f>'Upload Sheet Pull'!K389</f>
        <v>0</v>
      </c>
      <c r="J386" s="186">
        <f>'Upload Sheet Pull'!L389</f>
        <v>0</v>
      </c>
      <c r="K386" s="186">
        <f>'Upload Sheet Pull'!M389</f>
        <v>0</v>
      </c>
      <c r="L386" s="186">
        <f>'Upload Sheet Pull'!N389</f>
        <v>0</v>
      </c>
      <c r="M386" s="186">
        <f>'Upload Sheet Pull'!O389</f>
        <v>0</v>
      </c>
      <c r="N386" s="186">
        <f>'Upload Sheet Pull'!P389</f>
        <v>0</v>
      </c>
      <c r="O386" s="186">
        <f>'Upload Sheet Pull'!Q389</f>
        <v>0</v>
      </c>
      <c r="P386" s="186">
        <f>'Upload Sheet Pull'!R389</f>
        <v>0</v>
      </c>
      <c r="Q386" s="186">
        <f>'Upload Sheet Pull'!S389</f>
        <v>0</v>
      </c>
      <c r="R386" s="186">
        <f>'Upload Sheet Pull'!T389</f>
        <v>0</v>
      </c>
      <c r="S386" s="186">
        <f>'Upload Sheet Pull'!U389</f>
        <v>0</v>
      </c>
      <c r="T386" s="186">
        <f t="shared" si="1"/>
        <v>0</v>
      </c>
      <c r="U386" s="180"/>
      <c r="V386" s="180"/>
      <c r="W386" s="180"/>
      <c r="X386" s="180"/>
      <c r="Y386" s="180"/>
      <c r="Z386" s="180"/>
    </row>
    <row r="387" ht="12.75" customHeight="1">
      <c r="A387" s="180" t="str">
        <f>'Upload Sheet Pull'!A390</f>
        <v>Budget</v>
      </c>
      <c r="B387" s="180" t="str">
        <f>'Upload Sheet Pull'!B390</f>
        <v>7062-000000</v>
      </c>
      <c r="C387" s="180">
        <f>'Upload Sheet Pull'!C390</f>
        <v>956</v>
      </c>
      <c r="D387" s="180" t="str">
        <f>'Upload Sheet Pull'!D390</f>
        <v>006</v>
      </c>
      <c r="E387" s="180"/>
      <c r="F387" s="180" t="str">
        <f>IF('Upload Sheet Pull'!E390="","",'Upload Sheet Pull'!E390)</f>
        <v/>
      </c>
      <c r="G387" s="180"/>
      <c r="H387" s="186">
        <f>'Upload Sheet Pull'!J390</f>
        <v>0</v>
      </c>
      <c r="I387" s="186">
        <f>'Upload Sheet Pull'!K390</f>
        <v>0</v>
      </c>
      <c r="J387" s="186">
        <f>'Upload Sheet Pull'!L390</f>
        <v>0</v>
      </c>
      <c r="K387" s="186">
        <f>'Upload Sheet Pull'!M390</f>
        <v>0</v>
      </c>
      <c r="L387" s="186">
        <f>'Upload Sheet Pull'!N390</f>
        <v>0</v>
      </c>
      <c r="M387" s="186">
        <f>'Upload Sheet Pull'!O390</f>
        <v>0</v>
      </c>
      <c r="N387" s="186">
        <f>'Upload Sheet Pull'!P390</f>
        <v>0</v>
      </c>
      <c r="O387" s="186">
        <f>'Upload Sheet Pull'!Q390</f>
        <v>0</v>
      </c>
      <c r="P387" s="186">
        <f>'Upload Sheet Pull'!R390</f>
        <v>0</v>
      </c>
      <c r="Q387" s="186">
        <f>'Upload Sheet Pull'!S390</f>
        <v>0</v>
      </c>
      <c r="R387" s="186">
        <f>'Upload Sheet Pull'!T390</f>
        <v>0</v>
      </c>
      <c r="S387" s="186">
        <f>'Upload Sheet Pull'!U390</f>
        <v>0</v>
      </c>
      <c r="T387" s="186">
        <f t="shared" si="1"/>
        <v>0</v>
      </c>
      <c r="U387" s="180"/>
      <c r="V387" s="180"/>
      <c r="W387" s="180"/>
      <c r="X387" s="180"/>
      <c r="Y387" s="180"/>
      <c r="Z387" s="180"/>
    </row>
    <row r="388" ht="12.75" customHeight="1">
      <c r="A388" s="180" t="str">
        <f>'Upload Sheet Pull'!A391</f>
        <v>Budget</v>
      </c>
      <c r="B388" s="180" t="str">
        <f>'Upload Sheet Pull'!B391</f>
        <v>7064-000000</v>
      </c>
      <c r="C388" s="180">
        <f>'Upload Sheet Pull'!C391</f>
        <v>956</v>
      </c>
      <c r="D388" s="180" t="str">
        <f>'Upload Sheet Pull'!D391</f>
        <v>006</v>
      </c>
      <c r="E388" s="180"/>
      <c r="F388" s="180" t="str">
        <f>IF('Upload Sheet Pull'!E391="","",'Upload Sheet Pull'!E391)</f>
        <v/>
      </c>
      <c r="G388" s="180"/>
      <c r="H388" s="186">
        <f>'Upload Sheet Pull'!J391</f>
        <v>0</v>
      </c>
      <c r="I388" s="186">
        <f>'Upload Sheet Pull'!K391</f>
        <v>0</v>
      </c>
      <c r="J388" s="186">
        <f>'Upload Sheet Pull'!L391</f>
        <v>0</v>
      </c>
      <c r="K388" s="186">
        <f>'Upload Sheet Pull'!M391</f>
        <v>0</v>
      </c>
      <c r="L388" s="186">
        <f>'Upload Sheet Pull'!N391</f>
        <v>0</v>
      </c>
      <c r="M388" s="186">
        <f>'Upload Sheet Pull'!O391</f>
        <v>0</v>
      </c>
      <c r="N388" s="186">
        <f>'Upload Sheet Pull'!P391</f>
        <v>0</v>
      </c>
      <c r="O388" s="186">
        <f>'Upload Sheet Pull'!Q391</f>
        <v>0</v>
      </c>
      <c r="P388" s="186">
        <f>'Upload Sheet Pull'!R391</f>
        <v>0</v>
      </c>
      <c r="Q388" s="186">
        <f>'Upload Sheet Pull'!S391</f>
        <v>0</v>
      </c>
      <c r="R388" s="186">
        <f>'Upload Sheet Pull'!T391</f>
        <v>0</v>
      </c>
      <c r="S388" s="186">
        <f>'Upload Sheet Pull'!U391</f>
        <v>0</v>
      </c>
      <c r="T388" s="186">
        <f t="shared" si="1"/>
        <v>0</v>
      </c>
      <c r="U388" s="180"/>
      <c r="V388" s="180"/>
      <c r="W388" s="180"/>
      <c r="X388" s="180"/>
      <c r="Y388" s="180"/>
      <c r="Z388" s="180"/>
    </row>
    <row r="389" ht="12.75" customHeight="1">
      <c r="A389" s="180" t="str">
        <f>'Upload Sheet Pull'!A392</f>
        <v>Budget</v>
      </c>
      <c r="B389" s="180" t="str">
        <f>'Upload Sheet Pull'!B392</f>
        <v>7066-000000</v>
      </c>
      <c r="C389" s="180">
        <f>'Upload Sheet Pull'!C392</f>
        <v>956</v>
      </c>
      <c r="D389" s="180" t="str">
        <f>'Upload Sheet Pull'!D392</f>
        <v>006</v>
      </c>
      <c r="E389" s="180"/>
      <c r="F389" s="180" t="str">
        <f>IF('Upload Sheet Pull'!E392="","",'Upload Sheet Pull'!E392)</f>
        <v/>
      </c>
      <c r="G389" s="180"/>
      <c r="H389" s="186">
        <f>'Upload Sheet Pull'!J392</f>
        <v>0</v>
      </c>
      <c r="I389" s="186">
        <f>'Upload Sheet Pull'!K392</f>
        <v>0</v>
      </c>
      <c r="J389" s="186">
        <f>'Upload Sheet Pull'!L392</f>
        <v>0</v>
      </c>
      <c r="K389" s="186">
        <f>'Upload Sheet Pull'!M392</f>
        <v>0</v>
      </c>
      <c r="L389" s="186">
        <f>'Upload Sheet Pull'!N392</f>
        <v>0</v>
      </c>
      <c r="M389" s="186">
        <f>'Upload Sheet Pull'!O392</f>
        <v>0</v>
      </c>
      <c r="N389" s="186">
        <f>'Upload Sheet Pull'!P392</f>
        <v>0</v>
      </c>
      <c r="O389" s="186">
        <f>'Upload Sheet Pull'!Q392</f>
        <v>0</v>
      </c>
      <c r="P389" s="186">
        <f>'Upload Sheet Pull'!R392</f>
        <v>0</v>
      </c>
      <c r="Q389" s="186">
        <f>'Upload Sheet Pull'!S392</f>
        <v>0</v>
      </c>
      <c r="R389" s="186">
        <f>'Upload Sheet Pull'!T392</f>
        <v>0</v>
      </c>
      <c r="S389" s="186">
        <f>'Upload Sheet Pull'!U392</f>
        <v>0</v>
      </c>
      <c r="T389" s="186">
        <f t="shared" si="1"/>
        <v>0</v>
      </c>
      <c r="U389" s="180"/>
      <c r="V389" s="180"/>
      <c r="W389" s="180"/>
      <c r="X389" s="180"/>
      <c r="Y389" s="180"/>
      <c r="Z389" s="180"/>
    </row>
    <row r="390" ht="12.75" customHeight="1">
      <c r="A390" s="180" t="str">
        <f>'Upload Sheet Pull'!A393</f>
        <v>Budget</v>
      </c>
      <c r="B390" s="180" t="str">
        <f>'Upload Sheet Pull'!B393</f>
        <v>7068-000000</v>
      </c>
      <c r="C390" s="180">
        <f>'Upload Sheet Pull'!C393</f>
        <v>956</v>
      </c>
      <c r="D390" s="180" t="str">
        <f>'Upload Sheet Pull'!D393</f>
        <v>006</v>
      </c>
      <c r="E390" s="180"/>
      <c r="F390" s="180" t="str">
        <f>IF('Upload Sheet Pull'!E393="","",'Upload Sheet Pull'!E393)</f>
        <v/>
      </c>
      <c r="G390" s="180"/>
      <c r="H390" s="186">
        <f>'Upload Sheet Pull'!J393</f>
        <v>0</v>
      </c>
      <c r="I390" s="186">
        <f>'Upload Sheet Pull'!K393</f>
        <v>0</v>
      </c>
      <c r="J390" s="186">
        <f>'Upload Sheet Pull'!L393</f>
        <v>0</v>
      </c>
      <c r="K390" s="186">
        <f>'Upload Sheet Pull'!M393</f>
        <v>0</v>
      </c>
      <c r="L390" s="186">
        <f>'Upload Sheet Pull'!N393</f>
        <v>0</v>
      </c>
      <c r="M390" s="186">
        <f>'Upload Sheet Pull'!O393</f>
        <v>0</v>
      </c>
      <c r="N390" s="186">
        <f>'Upload Sheet Pull'!P393</f>
        <v>0</v>
      </c>
      <c r="O390" s="186">
        <f>'Upload Sheet Pull'!Q393</f>
        <v>0</v>
      </c>
      <c r="P390" s="186">
        <f>'Upload Sheet Pull'!R393</f>
        <v>0</v>
      </c>
      <c r="Q390" s="186">
        <f>'Upload Sheet Pull'!S393</f>
        <v>0</v>
      </c>
      <c r="R390" s="186">
        <f>'Upload Sheet Pull'!T393</f>
        <v>0</v>
      </c>
      <c r="S390" s="186">
        <f>'Upload Sheet Pull'!U393</f>
        <v>0</v>
      </c>
      <c r="T390" s="186">
        <f t="shared" si="1"/>
        <v>0</v>
      </c>
      <c r="U390" s="180"/>
      <c r="V390" s="180"/>
      <c r="W390" s="180"/>
      <c r="X390" s="180"/>
      <c r="Y390" s="180"/>
      <c r="Z390" s="180"/>
    </row>
    <row r="391" ht="12.75" customHeight="1">
      <c r="A391" s="180" t="str">
        <f>'Upload Sheet Pull'!A394</f>
        <v>Budget</v>
      </c>
      <c r="B391" s="180" t="str">
        <f>'Upload Sheet Pull'!B394</f>
        <v>7060-000000</v>
      </c>
      <c r="C391" s="180">
        <f>'Upload Sheet Pull'!C394</f>
        <v>957</v>
      </c>
      <c r="D391" s="180" t="str">
        <f>'Upload Sheet Pull'!D394</f>
        <v>006</v>
      </c>
      <c r="E391" s="180"/>
      <c r="F391" s="180" t="str">
        <f>IF('Upload Sheet Pull'!E394="","",'Upload Sheet Pull'!E394)</f>
        <v/>
      </c>
      <c r="G391" s="180"/>
      <c r="H391" s="186">
        <f>'Upload Sheet Pull'!J394</f>
        <v>0</v>
      </c>
      <c r="I391" s="186">
        <f>'Upload Sheet Pull'!K394</f>
        <v>0</v>
      </c>
      <c r="J391" s="186">
        <f>'Upload Sheet Pull'!L394</f>
        <v>0</v>
      </c>
      <c r="K391" s="186">
        <f>'Upload Sheet Pull'!M394</f>
        <v>0</v>
      </c>
      <c r="L391" s="186">
        <f>'Upload Sheet Pull'!N394</f>
        <v>0</v>
      </c>
      <c r="M391" s="186">
        <f>'Upload Sheet Pull'!O394</f>
        <v>0</v>
      </c>
      <c r="N391" s="186">
        <f>'Upload Sheet Pull'!P394</f>
        <v>0</v>
      </c>
      <c r="O391" s="186">
        <f>'Upload Sheet Pull'!Q394</f>
        <v>0</v>
      </c>
      <c r="P391" s="186">
        <f>'Upload Sheet Pull'!R394</f>
        <v>0</v>
      </c>
      <c r="Q391" s="186">
        <f>'Upload Sheet Pull'!S394</f>
        <v>0</v>
      </c>
      <c r="R391" s="186">
        <f>'Upload Sheet Pull'!T394</f>
        <v>0</v>
      </c>
      <c r="S391" s="186">
        <f>'Upload Sheet Pull'!U394</f>
        <v>0</v>
      </c>
      <c r="T391" s="186">
        <f t="shared" si="1"/>
        <v>0</v>
      </c>
      <c r="U391" s="180"/>
      <c r="V391" s="180"/>
      <c r="W391" s="180"/>
      <c r="X391" s="180"/>
      <c r="Y391" s="180"/>
      <c r="Z391" s="180"/>
    </row>
    <row r="392" ht="12.75" customHeight="1">
      <c r="A392" s="180" t="str">
        <f>'Upload Sheet Pull'!A395</f>
        <v>Budget</v>
      </c>
      <c r="B392" s="180" t="str">
        <f>'Upload Sheet Pull'!B395</f>
        <v>7062-000000</v>
      </c>
      <c r="C392" s="180">
        <f>'Upload Sheet Pull'!C395</f>
        <v>957</v>
      </c>
      <c r="D392" s="180" t="str">
        <f>'Upload Sheet Pull'!D395</f>
        <v>006</v>
      </c>
      <c r="E392" s="180"/>
      <c r="F392" s="180" t="str">
        <f>IF('Upload Sheet Pull'!E395="","",'Upload Sheet Pull'!E395)</f>
        <v/>
      </c>
      <c r="G392" s="180"/>
      <c r="H392" s="186">
        <f>'Upload Sheet Pull'!J395</f>
        <v>0</v>
      </c>
      <c r="I392" s="186">
        <f>'Upload Sheet Pull'!K395</f>
        <v>0</v>
      </c>
      <c r="J392" s="186">
        <f>'Upload Sheet Pull'!L395</f>
        <v>0</v>
      </c>
      <c r="K392" s="186">
        <f>'Upload Sheet Pull'!M395</f>
        <v>0</v>
      </c>
      <c r="L392" s="186">
        <f>'Upload Sheet Pull'!N395</f>
        <v>0</v>
      </c>
      <c r="M392" s="186">
        <f>'Upload Sheet Pull'!O395</f>
        <v>0</v>
      </c>
      <c r="N392" s="186">
        <f>'Upload Sheet Pull'!P395</f>
        <v>50</v>
      </c>
      <c r="O392" s="186">
        <f>'Upload Sheet Pull'!Q395</f>
        <v>50</v>
      </c>
      <c r="P392" s="186">
        <f>'Upload Sheet Pull'!R395</f>
        <v>50</v>
      </c>
      <c r="Q392" s="186">
        <f>'Upload Sheet Pull'!S395</f>
        <v>50</v>
      </c>
      <c r="R392" s="186">
        <f>'Upload Sheet Pull'!T395</f>
        <v>50</v>
      </c>
      <c r="S392" s="186">
        <f>'Upload Sheet Pull'!U395</f>
        <v>50</v>
      </c>
      <c r="T392" s="186">
        <f t="shared" si="1"/>
        <v>300</v>
      </c>
      <c r="U392" s="180"/>
      <c r="V392" s="180"/>
      <c r="W392" s="180"/>
      <c r="X392" s="180"/>
      <c r="Y392" s="180"/>
      <c r="Z392" s="180"/>
    </row>
    <row r="393" ht="12.75" customHeight="1">
      <c r="A393" s="180" t="str">
        <f>'Upload Sheet Pull'!A396</f>
        <v>Budget</v>
      </c>
      <c r="B393" s="180" t="str">
        <f>'Upload Sheet Pull'!B396</f>
        <v>7064-000000</v>
      </c>
      <c r="C393" s="180">
        <f>'Upload Sheet Pull'!C396</f>
        <v>957</v>
      </c>
      <c r="D393" s="180" t="str">
        <f>'Upload Sheet Pull'!D396</f>
        <v>006</v>
      </c>
      <c r="E393" s="180"/>
      <c r="F393" s="180" t="str">
        <f>IF('Upload Sheet Pull'!E396="","",'Upload Sheet Pull'!E396)</f>
        <v/>
      </c>
      <c r="G393" s="180"/>
      <c r="H393" s="186">
        <f>'Upload Sheet Pull'!J396</f>
        <v>0</v>
      </c>
      <c r="I393" s="186">
        <f>'Upload Sheet Pull'!K396</f>
        <v>0</v>
      </c>
      <c r="J393" s="186">
        <f>'Upload Sheet Pull'!L396</f>
        <v>0</v>
      </c>
      <c r="K393" s="186">
        <f>'Upload Sheet Pull'!M396</f>
        <v>0</v>
      </c>
      <c r="L393" s="186">
        <f>'Upload Sheet Pull'!N396</f>
        <v>0</v>
      </c>
      <c r="M393" s="186">
        <f>'Upload Sheet Pull'!O396</f>
        <v>0</v>
      </c>
      <c r="N393" s="186">
        <f>'Upload Sheet Pull'!P396</f>
        <v>0</v>
      </c>
      <c r="O393" s="186">
        <f>'Upload Sheet Pull'!Q396</f>
        <v>0</v>
      </c>
      <c r="P393" s="186">
        <f>'Upload Sheet Pull'!R396</f>
        <v>0</v>
      </c>
      <c r="Q393" s="186">
        <f>'Upload Sheet Pull'!S396</f>
        <v>0</v>
      </c>
      <c r="R393" s="186">
        <f>'Upload Sheet Pull'!T396</f>
        <v>0</v>
      </c>
      <c r="S393" s="186">
        <f>'Upload Sheet Pull'!U396</f>
        <v>0</v>
      </c>
      <c r="T393" s="186">
        <f t="shared" si="1"/>
        <v>0</v>
      </c>
      <c r="U393" s="180"/>
      <c r="V393" s="180"/>
      <c r="W393" s="180"/>
      <c r="X393" s="180"/>
      <c r="Y393" s="180"/>
      <c r="Z393" s="180"/>
    </row>
    <row r="394" ht="12.75" customHeight="1">
      <c r="A394" s="180" t="str">
        <f>'Upload Sheet Pull'!A397</f>
        <v>Budget</v>
      </c>
      <c r="B394" s="180" t="str">
        <f>'Upload Sheet Pull'!B397</f>
        <v>7066-000000</v>
      </c>
      <c r="C394" s="180">
        <f>'Upload Sheet Pull'!C397</f>
        <v>957</v>
      </c>
      <c r="D394" s="180" t="str">
        <f>'Upload Sheet Pull'!D397</f>
        <v>006</v>
      </c>
      <c r="E394" s="180"/>
      <c r="F394" s="180" t="str">
        <f>IF('Upload Sheet Pull'!E397="","",'Upload Sheet Pull'!E397)</f>
        <v/>
      </c>
      <c r="G394" s="180"/>
      <c r="H394" s="186">
        <f>'Upload Sheet Pull'!J397</f>
        <v>0</v>
      </c>
      <c r="I394" s="186">
        <f>'Upload Sheet Pull'!K397</f>
        <v>0</v>
      </c>
      <c r="J394" s="186">
        <f>'Upload Sheet Pull'!L397</f>
        <v>0</v>
      </c>
      <c r="K394" s="186">
        <f>'Upload Sheet Pull'!M397</f>
        <v>0</v>
      </c>
      <c r="L394" s="186">
        <f>'Upload Sheet Pull'!N397</f>
        <v>0</v>
      </c>
      <c r="M394" s="186">
        <f>'Upload Sheet Pull'!O397</f>
        <v>0</v>
      </c>
      <c r="N394" s="186">
        <f>'Upload Sheet Pull'!P397</f>
        <v>0</v>
      </c>
      <c r="O394" s="186">
        <f>'Upload Sheet Pull'!Q397</f>
        <v>0</v>
      </c>
      <c r="P394" s="186">
        <f>'Upload Sheet Pull'!R397</f>
        <v>0</v>
      </c>
      <c r="Q394" s="186">
        <f>'Upload Sheet Pull'!S397</f>
        <v>0</v>
      </c>
      <c r="R394" s="186">
        <f>'Upload Sheet Pull'!T397</f>
        <v>0</v>
      </c>
      <c r="S394" s="186">
        <f>'Upload Sheet Pull'!U397</f>
        <v>0</v>
      </c>
      <c r="T394" s="186">
        <f t="shared" si="1"/>
        <v>0</v>
      </c>
      <c r="U394" s="180"/>
      <c r="V394" s="180"/>
      <c r="W394" s="180"/>
      <c r="X394" s="180"/>
      <c r="Y394" s="180"/>
      <c r="Z394" s="180"/>
    </row>
    <row r="395" ht="12.75" customHeight="1">
      <c r="A395" s="180" t="str">
        <f>'Upload Sheet Pull'!A398</f>
        <v>Budget</v>
      </c>
      <c r="B395" s="180" t="str">
        <f>'Upload Sheet Pull'!B398</f>
        <v>7068-000000</v>
      </c>
      <c r="C395" s="180">
        <f>'Upload Sheet Pull'!C398</f>
        <v>957</v>
      </c>
      <c r="D395" s="180" t="str">
        <f>'Upload Sheet Pull'!D398</f>
        <v>006</v>
      </c>
      <c r="E395" s="180"/>
      <c r="F395" s="180" t="str">
        <f>IF('Upload Sheet Pull'!E398="","",'Upload Sheet Pull'!E398)</f>
        <v/>
      </c>
      <c r="G395" s="180"/>
      <c r="H395" s="186">
        <f>'Upload Sheet Pull'!J398</f>
        <v>0</v>
      </c>
      <c r="I395" s="186">
        <f>'Upload Sheet Pull'!K398</f>
        <v>0</v>
      </c>
      <c r="J395" s="186">
        <f>'Upload Sheet Pull'!L398</f>
        <v>0</v>
      </c>
      <c r="K395" s="186">
        <f>'Upload Sheet Pull'!M398</f>
        <v>0</v>
      </c>
      <c r="L395" s="186">
        <f>'Upload Sheet Pull'!N398</f>
        <v>0</v>
      </c>
      <c r="M395" s="186">
        <f>'Upload Sheet Pull'!O398</f>
        <v>0</v>
      </c>
      <c r="N395" s="186">
        <f>'Upload Sheet Pull'!P398</f>
        <v>0</v>
      </c>
      <c r="O395" s="186">
        <f>'Upload Sheet Pull'!Q398</f>
        <v>0</v>
      </c>
      <c r="P395" s="186">
        <f>'Upload Sheet Pull'!R398</f>
        <v>0</v>
      </c>
      <c r="Q395" s="186">
        <f>'Upload Sheet Pull'!S398</f>
        <v>0</v>
      </c>
      <c r="R395" s="186">
        <f>'Upload Sheet Pull'!T398</f>
        <v>0</v>
      </c>
      <c r="S395" s="186">
        <f>'Upload Sheet Pull'!U398</f>
        <v>0</v>
      </c>
      <c r="T395" s="186">
        <f t="shared" si="1"/>
        <v>0</v>
      </c>
      <c r="U395" s="180"/>
      <c r="V395" s="180"/>
      <c r="W395" s="180"/>
      <c r="X395" s="180"/>
      <c r="Y395" s="180"/>
      <c r="Z395" s="180"/>
    </row>
    <row r="396" ht="12.75" customHeight="1">
      <c r="A396" s="180" t="str">
        <f>'Upload Sheet Pull'!A399</f>
        <v>Budget</v>
      </c>
      <c r="B396" s="180" t="str">
        <f>'Upload Sheet Pull'!B399</f>
        <v>7060-000000</v>
      </c>
      <c r="C396" s="180">
        <f>'Upload Sheet Pull'!C399</f>
        <v>958</v>
      </c>
      <c r="D396" s="180" t="str">
        <f>'Upload Sheet Pull'!D399</f>
        <v>006</v>
      </c>
      <c r="E396" s="180"/>
      <c r="F396" s="180" t="str">
        <f>IF('Upload Sheet Pull'!E399="","",'Upload Sheet Pull'!E399)</f>
        <v/>
      </c>
      <c r="G396" s="180"/>
      <c r="H396" s="186">
        <f>'Upload Sheet Pull'!J399</f>
        <v>0</v>
      </c>
      <c r="I396" s="186">
        <f>'Upload Sheet Pull'!K399</f>
        <v>0</v>
      </c>
      <c r="J396" s="186">
        <f>'Upload Sheet Pull'!L399</f>
        <v>0</v>
      </c>
      <c r="K396" s="186">
        <f>'Upload Sheet Pull'!M399</f>
        <v>0</v>
      </c>
      <c r="L396" s="186">
        <f>'Upload Sheet Pull'!N399</f>
        <v>0</v>
      </c>
      <c r="M396" s="186">
        <f>'Upload Sheet Pull'!O399</f>
        <v>0</v>
      </c>
      <c r="N396" s="186">
        <f>'Upload Sheet Pull'!P399</f>
        <v>0</v>
      </c>
      <c r="O396" s="186">
        <f>'Upload Sheet Pull'!Q399</f>
        <v>0</v>
      </c>
      <c r="P396" s="186">
        <f>'Upload Sheet Pull'!R399</f>
        <v>0</v>
      </c>
      <c r="Q396" s="186">
        <f>'Upload Sheet Pull'!S399</f>
        <v>0</v>
      </c>
      <c r="R396" s="186">
        <f>'Upload Sheet Pull'!T399</f>
        <v>0</v>
      </c>
      <c r="S396" s="186">
        <f>'Upload Sheet Pull'!U399</f>
        <v>0</v>
      </c>
      <c r="T396" s="186">
        <f t="shared" si="1"/>
        <v>0</v>
      </c>
      <c r="U396" s="180"/>
      <c r="V396" s="180"/>
      <c r="W396" s="180"/>
      <c r="X396" s="180"/>
      <c r="Y396" s="180"/>
      <c r="Z396" s="180"/>
    </row>
    <row r="397" ht="12.75" customHeight="1">
      <c r="A397" s="180" t="str">
        <f>'Upload Sheet Pull'!A400</f>
        <v>Budget</v>
      </c>
      <c r="B397" s="180" t="str">
        <f>'Upload Sheet Pull'!B400</f>
        <v>7062-000000</v>
      </c>
      <c r="C397" s="180">
        <f>'Upload Sheet Pull'!C400</f>
        <v>958</v>
      </c>
      <c r="D397" s="180" t="str">
        <f>'Upload Sheet Pull'!D400</f>
        <v>006</v>
      </c>
      <c r="E397" s="180"/>
      <c r="F397" s="180" t="str">
        <f>IF('Upload Sheet Pull'!E400="","",'Upload Sheet Pull'!E400)</f>
        <v/>
      </c>
      <c r="G397" s="180"/>
      <c r="H397" s="186">
        <f>'Upload Sheet Pull'!J400</f>
        <v>0</v>
      </c>
      <c r="I397" s="186">
        <f>'Upload Sheet Pull'!K400</f>
        <v>0</v>
      </c>
      <c r="J397" s="186">
        <f>'Upload Sheet Pull'!L400</f>
        <v>0</v>
      </c>
      <c r="K397" s="186">
        <f>'Upload Sheet Pull'!M400</f>
        <v>0</v>
      </c>
      <c r="L397" s="186">
        <f>'Upload Sheet Pull'!N400</f>
        <v>0</v>
      </c>
      <c r="M397" s="186">
        <f>'Upload Sheet Pull'!O400</f>
        <v>0</v>
      </c>
      <c r="N397" s="186">
        <f>'Upload Sheet Pull'!P400</f>
        <v>0</v>
      </c>
      <c r="O397" s="186">
        <f>'Upload Sheet Pull'!Q400</f>
        <v>0</v>
      </c>
      <c r="P397" s="186">
        <f>'Upload Sheet Pull'!R400</f>
        <v>0</v>
      </c>
      <c r="Q397" s="186">
        <f>'Upload Sheet Pull'!S400</f>
        <v>0</v>
      </c>
      <c r="R397" s="186">
        <f>'Upload Sheet Pull'!T400</f>
        <v>0</v>
      </c>
      <c r="S397" s="186">
        <f>'Upload Sheet Pull'!U400</f>
        <v>0</v>
      </c>
      <c r="T397" s="186">
        <f t="shared" si="1"/>
        <v>0</v>
      </c>
      <c r="U397" s="180"/>
      <c r="V397" s="180"/>
      <c r="W397" s="180"/>
      <c r="X397" s="180"/>
      <c r="Y397" s="180"/>
      <c r="Z397" s="180"/>
    </row>
    <row r="398" ht="12.75" customHeight="1">
      <c r="A398" s="180" t="str">
        <f>'Upload Sheet Pull'!A401</f>
        <v>Budget</v>
      </c>
      <c r="B398" s="180" t="str">
        <f>'Upload Sheet Pull'!B401</f>
        <v>7064-000000</v>
      </c>
      <c r="C398" s="180">
        <f>'Upload Sheet Pull'!C401</f>
        <v>958</v>
      </c>
      <c r="D398" s="180" t="str">
        <f>'Upload Sheet Pull'!D401</f>
        <v>006</v>
      </c>
      <c r="E398" s="180"/>
      <c r="F398" s="180" t="str">
        <f>IF('Upload Sheet Pull'!E401="","",'Upload Sheet Pull'!E401)</f>
        <v/>
      </c>
      <c r="G398" s="180"/>
      <c r="H398" s="186">
        <f>'Upload Sheet Pull'!J401</f>
        <v>0</v>
      </c>
      <c r="I398" s="186">
        <f>'Upload Sheet Pull'!K401</f>
        <v>0</v>
      </c>
      <c r="J398" s="186">
        <f>'Upload Sheet Pull'!L401</f>
        <v>0</v>
      </c>
      <c r="K398" s="186">
        <f>'Upload Sheet Pull'!M401</f>
        <v>0</v>
      </c>
      <c r="L398" s="186">
        <f>'Upload Sheet Pull'!N401</f>
        <v>0</v>
      </c>
      <c r="M398" s="186">
        <f>'Upload Sheet Pull'!O401</f>
        <v>0</v>
      </c>
      <c r="N398" s="186">
        <f>'Upload Sheet Pull'!P401</f>
        <v>0</v>
      </c>
      <c r="O398" s="186">
        <f>'Upload Sheet Pull'!Q401</f>
        <v>0</v>
      </c>
      <c r="P398" s="186">
        <f>'Upload Sheet Pull'!R401</f>
        <v>0</v>
      </c>
      <c r="Q398" s="186">
        <f>'Upload Sheet Pull'!S401</f>
        <v>0</v>
      </c>
      <c r="R398" s="186">
        <f>'Upload Sheet Pull'!T401</f>
        <v>0</v>
      </c>
      <c r="S398" s="186">
        <f>'Upload Sheet Pull'!U401</f>
        <v>0</v>
      </c>
      <c r="T398" s="186">
        <f t="shared" si="1"/>
        <v>0</v>
      </c>
      <c r="U398" s="180"/>
      <c r="V398" s="180"/>
      <c r="W398" s="180"/>
      <c r="X398" s="180"/>
      <c r="Y398" s="180"/>
      <c r="Z398" s="180"/>
    </row>
    <row r="399" ht="12.75" customHeight="1">
      <c r="A399" s="180" t="str">
        <f>'Upload Sheet Pull'!A402</f>
        <v>Budget</v>
      </c>
      <c r="B399" s="180" t="str">
        <f>'Upload Sheet Pull'!B402</f>
        <v>7066-000000</v>
      </c>
      <c r="C399" s="180">
        <f>'Upload Sheet Pull'!C402</f>
        <v>958</v>
      </c>
      <c r="D399" s="180" t="str">
        <f>'Upload Sheet Pull'!D402</f>
        <v>006</v>
      </c>
      <c r="E399" s="180"/>
      <c r="F399" s="180" t="str">
        <f>IF('Upload Sheet Pull'!E402="","",'Upload Sheet Pull'!E402)</f>
        <v/>
      </c>
      <c r="G399" s="180"/>
      <c r="H399" s="186">
        <f>'Upload Sheet Pull'!J402</f>
        <v>0</v>
      </c>
      <c r="I399" s="186">
        <f>'Upload Sheet Pull'!K402</f>
        <v>0</v>
      </c>
      <c r="J399" s="186">
        <f>'Upload Sheet Pull'!L402</f>
        <v>0</v>
      </c>
      <c r="K399" s="186">
        <f>'Upload Sheet Pull'!M402</f>
        <v>0</v>
      </c>
      <c r="L399" s="186">
        <f>'Upload Sheet Pull'!N402</f>
        <v>0</v>
      </c>
      <c r="M399" s="186">
        <f>'Upload Sheet Pull'!O402</f>
        <v>0</v>
      </c>
      <c r="N399" s="186">
        <f>'Upload Sheet Pull'!P402</f>
        <v>0</v>
      </c>
      <c r="O399" s="186">
        <f>'Upload Sheet Pull'!Q402</f>
        <v>0</v>
      </c>
      <c r="P399" s="186">
        <f>'Upload Sheet Pull'!R402</f>
        <v>0</v>
      </c>
      <c r="Q399" s="186">
        <f>'Upload Sheet Pull'!S402</f>
        <v>0</v>
      </c>
      <c r="R399" s="186">
        <f>'Upload Sheet Pull'!T402</f>
        <v>0</v>
      </c>
      <c r="S399" s="186">
        <f>'Upload Sheet Pull'!U402</f>
        <v>0</v>
      </c>
      <c r="T399" s="186">
        <f t="shared" si="1"/>
        <v>0</v>
      </c>
      <c r="U399" s="180"/>
      <c r="V399" s="180"/>
      <c r="W399" s="180"/>
      <c r="X399" s="180"/>
      <c r="Y399" s="180"/>
      <c r="Z399" s="180"/>
    </row>
    <row r="400" ht="12.75" customHeight="1">
      <c r="A400" s="180" t="str">
        <f>'Upload Sheet Pull'!A403</f>
        <v>Budget</v>
      </c>
      <c r="B400" s="180" t="str">
        <f>'Upload Sheet Pull'!B403</f>
        <v>7068-000000</v>
      </c>
      <c r="C400" s="180">
        <f>'Upload Sheet Pull'!C403</f>
        <v>958</v>
      </c>
      <c r="D400" s="180" t="str">
        <f>'Upload Sheet Pull'!D403</f>
        <v>006</v>
      </c>
      <c r="E400" s="180"/>
      <c r="F400" s="180" t="str">
        <f>IF('Upload Sheet Pull'!E403="","",'Upload Sheet Pull'!E403)</f>
        <v/>
      </c>
      <c r="G400" s="180"/>
      <c r="H400" s="186">
        <f>'Upload Sheet Pull'!J403</f>
        <v>0</v>
      </c>
      <c r="I400" s="186">
        <f>'Upload Sheet Pull'!K403</f>
        <v>0</v>
      </c>
      <c r="J400" s="186">
        <f>'Upload Sheet Pull'!L403</f>
        <v>0</v>
      </c>
      <c r="K400" s="186">
        <f>'Upload Sheet Pull'!M403</f>
        <v>0</v>
      </c>
      <c r="L400" s="186">
        <f>'Upload Sheet Pull'!N403</f>
        <v>0</v>
      </c>
      <c r="M400" s="186">
        <f>'Upload Sheet Pull'!O403</f>
        <v>0</v>
      </c>
      <c r="N400" s="186">
        <f>'Upload Sheet Pull'!P403</f>
        <v>0</v>
      </c>
      <c r="O400" s="186">
        <f>'Upload Sheet Pull'!Q403</f>
        <v>0</v>
      </c>
      <c r="P400" s="186">
        <f>'Upload Sheet Pull'!R403</f>
        <v>0</v>
      </c>
      <c r="Q400" s="186">
        <f>'Upload Sheet Pull'!S403</f>
        <v>0</v>
      </c>
      <c r="R400" s="186">
        <f>'Upload Sheet Pull'!T403</f>
        <v>0</v>
      </c>
      <c r="S400" s="186">
        <f>'Upload Sheet Pull'!U403</f>
        <v>0</v>
      </c>
      <c r="T400" s="186">
        <f t="shared" si="1"/>
        <v>0</v>
      </c>
      <c r="U400" s="180"/>
      <c r="V400" s="180"/>
      <c r="W400" s="180"/>
      <c r="X400" s="180"/>
      <c r="Y400" s="180"/>
      <c r="Z400" s="180"/>
    </row>
    <row r="401" ht="12.75" customHeight="1">
      <c r="A401" s="180" t="str">
        <f>'Upload Sheet Pull'!A404</f>
        <v>Budget</v>
      </c>
      <c r="B401" s="180" t="str">
        <f>'Upload Sheet Pull'!B404</f>
        <v>7060-000000</v>
      </c>
      <c r="C401" s="180">
        <f>'Upload Sheet Pull'!C404</f>
        <v>959</v>
      </c>
      <c r="D401" s="180" t="str">
        <f>'Upload Sheet Pull'!D404</f>
        <v>006</v>
      </c>
      <c r="E401" s="180"/>
      <c r="F401" s="180" t="str">
        <f>IF('Upload Sheet Pull'!E404="","",'Upload Sheet Pull'!E404)</f>
        <v/>
      </c>
      <c r="G401" s="180"/>
      <c r="H401" s="186">
        <f>'Upload Sheet Pull'!J404</f>
        <v>0</v>
      </c>
      <c r="I401" s="186">
        <f>'Upload Sheet Pull'!K404</f>
        <v>0</v>
      </c>
      <c r="J401" s="186">
        <f>'Upload Sheet Pull'!L404</f>
        <v>0</v>
      </c>
      <c r="K401" s="186">
        <f>'Upload Sheet Pull'!M404</f>
        <v>0</v>
      </c>
      <c r="L401" s="186">
        <f>'Upload Sheet Pull'!N404</f>
        <v>0</v>
      </c>
      <c r="M401" s="186">
        <f>'Upload Sheet Pull'!O404</f>
        <v>0</v>
      </c>
      <c r="N401" s="186">
        <f>'Upload Sheet Pull'!P404</f>
        <v>0</v>
      </c>
      <c r="O401" s="186">
        <f>'Upload Sheet Pull'!Q404</f>
        <v>0</v>
      </c>
      <c r="P401" s="186">
        <f>'Upload Sheet Pull'!R404</f>
        <v>0</v>
      </c>
      <c r="Q401" s="186">
        <f>'Upload Sheet Pull'!S404</f>
        <v>0</v>
      </c>
      <c r="R401" s="186">
        <f>'Upload Sheet Pull'!T404</f>
        <v>0</v>
      </c>
      <c r="S401" s="186">
        <f>'Upload Sheet Pull'!U404</f>
        <v>0</v>
      </c>
      <c r="T401" s="186">
        <f t="shared" si="1"/>
        <v>0</v>
      </c>
      <c r="U401" s="180"/>
      <c r="V401" s="180"/>
      <c r="W401" s="180"/>
      <c r="X401" s="180"/>
      <c r="Y401" s="180"/>
      <c r="Z401" s="180"/>
    </row>
    <row r="402" ht="12.75" customHeight="1">
      <c r="A402" s="180" t="str">
        <f>'Upload Sheet Pull'!A405</f>
        <v>Budget</v>
      </c>
      <c r="B402" s="180" t="str">
        <f>'Upload Sheet Pull'!B405</f>
        <v>7062-000000</v>
      </c>
      <c r="C402" s="180">
        <f>'Upload Sheet Pull'!C405</f>
        <v>959</v>
      </c>
      <c r="D402" s="180" t="str">
        <f>'Upload Sheet Pull'!D405</f>
        <v>006</v>
      </c>
      <c r="E402" s="180"/>
      <c r="F402" s="180" t="str">
        <f>IF('Upload Sheet Pull'!E405="","",'Upload Sheet Pull'!E405)</f>
        <v/>
      </c>
      <c r="G402" s="180"/>
      <c r="H402" s="186">
        <f>'Upload Sheet Pull'!J405</f>
        <v>0</v>
      </c>
      <c r="I402" s="186">
        <f>'Upload Sheet Pull'!K405</f>
        <v>0</v>
      </c>
      <c r="J402" s="186">
        <f>'Upload Sheet Pull'!L405</f>
        <v>0</v>
      </c>
      <c r="K402" s="186">
        <f>'Upload Sheet Pull'!M405</f>
        <v>0</v>
      </c>
      <c r="L402" s="186">
        <f>'Upload Sheet Pull'!N405</f>
        <v>0</v>
      </c>
      <c r="M402" s="186">
        <f>'Upload Sheet Pull'!O405</f>
        <v>0</v>
      </c>
      <c r="N402" s="186">
        <f>'Upload Sheet Pull'!P405</f>
        <v>0</v>
      </c>
      <c r="O402" s="186">
        <f>'Upload Sheet Pull'!Q405</f>
        <v>0</v>
      </c>
      <c r="P402" s="186">
        <f>'Upload Sheet Pull'!R405</f>
        <v>0</v>
      </c>
      <c r="Q402" s="186">
        <f>'Upload Sheet Pull'!S405</f>
        <v>0</v>
      </c>
      <c r="R402" s="186">
        <f>'Upload Sheet Pull'!T405</f>
        <v>0</v>
      </c>
      <c r="S402" s="186">
        <f>'Upload Sheet Pull'!U405</f>
        <v>0</v>
      </c>
      <c r="T402" s="186">
        <f t="shared" si="1"/>
        <v>0</v>
      </c>
      <c r="U402" s="180"/>
      <c r="V402" s="180"/>
      <c r="W402" s="180"/>
      <c r="X402" s="180"/>
      <c r="Y402" s="180"/>
      <c r="Z402" s="180"/>
    </row>
    <row r="403" ht="12.75" customHeight="1">
      <c r="A403" s="180" t="str">
        <f>'Upload Sheet Pull'!A406</f>
        <v>Budget</v>
      </c>
      <c r="B403" s="180" t="str">
        <f>'Upload Sheet Pull'!B406</f>
        <v>7064-000000</v>
      </c>
      <c r="C403" s="180">
        <f>'Upload Sheet Pull'!C406</f>
        <v>959</v>
      </c>
      <c r="D403" s="180" t="str">
        <f>'Upload Sheet Pull'!D406</f>
        <v>006</v>
      </c>
      <c r="E403" s="180"/>
      <c r="F403" s="180" t="str">
        <f>IF('Upload Sheet Pull'!E406="","",'Upload Sheet Pull'!E406)</f>
        <v/>
      </c>
      <c r="G403" s="180"/>
      <c r="H403" s="186">
        <f>'Upload Sheet Pull'!J406</f>
        <v>0</v>
      </c>
      <c r="I403" s="186">
        <f>'Upload Sheet Pull'!K406</f>
        <v>0</v>
      </c>
      <c r="J403" s="186">
        <f>'Upload Sheet Pull'!L406</f>
        <v>0</v>
      </c>
      <c r="K403" s="186">
        <f>'Upload Sheet Pull'!M406</f>
        <v>0</v>
      </c>
      <c r="L403" s="186">
        <f>'Upload Sheet Pull'!N406</f>
        <v>0</v>
      </c>
      <c r="M403" s="186">
        <f>'Upload Sheet Pull'!O406</f>
        <v>0</v>
      </c>
      <c r="N403" s="186">
        <f>'Upload Sheet Pull'!P406</f>
        <v>0</v>
      </c>
      <c r="O403" s="186">
        <f>'Upload Sheet Pull'!Q406</f>
        <v>0</v>
      </c>
      <c r="P403" s="186">
        <f>'Upload Sheet Pull'!R406</f>
        <v>0</v>
      </c>
      <c r="Q403" s="186">
        <f>'Upload Sheet Pull'!S406</f>
        <v>0</v>
      </c>
      <c r="R403" s="186">
        <f>'Upload Sheet Pull'!T406</f>
        <v>0</v>
      </c>
      <c r="S403" s="186">
        <f>'Upload Sheet Pull'!U406</f>
        <v>0</v>
      </c>
      <c r="T403" s="186">
        <f t="shared" si="1"/>
        <v>0</v>
      </c>
      <c r="U403" s="180"/>
      <c r="V403" s="180"/>
      <c r="W403" s="180"/>
      <c r="X403" s="180"/>
      <c r="Y403" s="180"/>
      <c r="Z403" s="180"/>
    </row>
    <row r="404" ht="12.75" customHeight="1">
      <c r="A404" s="180" t="str">
        <f>'Upload Sheet Pull'!A407</f>
        <v>Budget</v>
      </c>
      <c r="B404" s="180" t="str">
        <f>'Upload Sheet Pull'!B407</f>
        <v>7066-000000</v>
      </c>
      <c r="C404" s="180">
        <f>'Upload Sheet Pull'!C407</f>
        <v>959</v>
      </c>
      <c r="D404" s="180" t="str">
        <f>'Upload Sheet Pull'!D407</f>
        <v>006</v>
      </c>
      <c r="E404" s="180"/>
      <c r="F404" s="180" t="str">
        <f>IF('Upload Sheet Pull'!E407="","",'Upload Sheet Pull'!E407)</f>
        <v/>
      </c>
      <c r="G404" s="180"/>
      <c r="H404" s="186">
        <f>'Upload Sheet Pull'!J407</f>
        <v>0</v>
      </c>
      <c r="I404" s="186">
        <f>'Upload Sheet Pull'!K407</f>
        <v>0</v>
      </c>
      <c r="J404" s="186">
        <f>'Upload Sheet Pull'!L407</f>
        <v>0</v>
      </c>
      <c r="K404" s="186">
        <f>'Upload Sheet Pull'!M407</f>
        <v>0</v>
      </c>
      <c r="L404" s="186">
        <f>'Upload Sheet Pull'!N407</f>
        <v>0</v>
      </c>
      <c r="M404" s="186">
        <f>'Upload Sheet Pull'!O407</f>
        <v>0</v>
      </c>
      <c r="N404" s="186">
        <f>'Upload Sheet Pull'!P407</f>
        <v>0</v>
      </c>
      <c r="O404" s="186">
        <f>'Upload Sheet Pull'!Q407</f>
        <v>0</v>
      </c>
      <c r="P404" s="186">
        <f>'Upload Sheet Pull'!R407</f>
        <v>0</v>
      </c>
      <c r="Q404" s="186">
        <f>'Upload Sheet Pull'!S407</f>
        <v>0</v>
      </c>
      <c r="R404" s="186">
        <f>'Upload Sheet Pull'!T407</f>
        <v>0</v>
      </c>
      <c r="S404" s="186">
        <f>'Upload Sheet Pull'!U407</f>
        <v>0</v>
      </c>
      <c r="T404" s="186">
        <f t="shared" si="1"/>
        <v>0</v>
      </c>
      <c r="U404" s="180"/>
      <c r="V404" s="180"/>
      <c r="W404" s="180"/>
      <c r="X404" s="180"/>
      <c r="Y404" s="180"/>
      <c r="Z404" s="180"/>
    </row>
    <row r="405" ht="12.75" customHeight="1">
      <c r="A405" s="180" t="str">
        <f>'Upload Sheet Pull'!A408</f>
        <v>Budget</v>
      </c>
      <c r="B405" s="180" t="str">
        <f>'Upload Sheet Pull'!B408</f>
        <v>7068-000000</v>
      </c>
      <c r="C405" s="180">
        <f>'Upload Sheet Pull'!C408</f>
        <v>959</v>
      </c>
      <c r="D405" s="180" t="str">
        <f>'Upload Sheet Pull'!D408</f>
        <v>006</v>
      </c>
      <c r="E405" s="180"/>
      <c r="F405" s="180" t="str">
        <f>IF('Upload Sheet Pull'!E408="","",'Upload Sheet Pull'!E408)</f>
        <v/>
      </c>
      <c r="G405" s="180"/>
      <c r="H405" s="186">
        <f>'Upload Sheet Pull'!J408</f>
        <v>0</v>
      </c>
      <c r="I405" s="186">
        <f>'Upload Sheet Pull'!K408</f>
        <v>0</v>
      </c>
      <c r="J405" s="186">
        <f>'Upload Sheet Pull'!L408</f>
        <v>0</v>
      </c>
      <c r="K405" s="186">
        <f>'Upload Sheet Pull'!M408</f>
        <v>0</v>
      </c>
      <c r="L405" s="186">
        <f>'Upload Sheet Pull'!N408</f>
        <v>0</v>
      </c>
      <c r="M405" s="186">
        <f>'Upload Sheet Pull'!O408</f>
        <v>0</v>
      </c>
      <c r="N405" s="186">
        <f>'Upload Sheet Pull'!P408</f>
        <v>0</v>
      </c>
      <c r="O405" s="186">
        <f>'Upload Sheet Pull'!Q408</f>
        <v>0</v>
      </c>
      <c r="P405" s="186">
        <f>'Upload Sheet Pull'!R408</f>
        <v>0</v>
      </c>
      <c r="Q405" s="186">
        <f>'Upload Sheet Pull'!S408</f>
        <v>0</v>
      </c>
      <c r="R405" s="186">
        <f>'Upload Sheet Pull'!T408</f>
        <v>0</v>
      </c>
      <c r="S405" s="186">
        <f>'Upload Sheet Pull'!U408</f>
        <v>0</v>
      </c>
      <c r="T405" s="186">
        <f t="shared" si="1"/>
        <v>0</v>
      </c>
      <c r="U405" s="180"/>
      <c r="V405" s="180"/>
      <c r="W405" s="180"/>
      <c r="X405" s="180"/>
      <c r="Y405" s="180"/>
      <c r="Z405" s="180"/>
    </row>
    <row r="406" ht="12.75" customHeight="1">
      <c r="A406" s="180" t="str">
        <f>'Upload Sheet Pull'!A409</f>
        <v>Budget</v>
      </c>
      <c r="B406" s="180" t="str">
        <f>'Upload Sheet Pull'!B409</f>
        <v>7060-000000</v>
      </c>
      <c r="C406" s="180">
        <f>'Upload Sheet Pull'!C409</f>
        <v>960</v>
      </c>
      <c r="D406" s="180" t="str">
        <f>'Upload Sheet Pull'!D409</f>
        <v>006</v>
      </c>
      <c r="E406" s="180"/>
      <c r="F406" s="180" t="str">
        <f>IF('Upload Sheet Pull'!E409="","",'Upload Sheet Pull'!E409)</f>
        <v/>
      </c>
      <c r="G406" s="180"/>
      <c r="H406" s="186">
        <f>'Upload Sheet Pull'!J409</f>
        <v>0</v>
      </c>
      <c r="I406" s="186">
        <f>'Upload Sheet Pull'!K409</f>
        <v>0</v>
      </c>
      <c r="J406" s="186">
        <f>'Upload Sheet Pull'!L409</f>
        <v>0</v>
      </c>
      <c r="K406" s="186">
        <f>'Upload Sheet Pull'!M409</f>
        <v>0</v>
      </c>
      <c r="L406" s="186">
        <f>'Upload Sheet Pull'!N409</f>
        <v>0</v>
      </c>
      <c r="M406" s="186">
        <f>'Upload Sheet Pull'!O409</f>
        <v>0</v>
      </c>
      <c r="N406" s="186">
        <f>'Upload Sheet Pull'!P409</f>
        <v>0</v>
      </c>
      <c r="O406" s="186">
        <f>'Upload Sheet Pull'!Q409</f>
        <v>0</v>
      </c>
      <c r="P406" s="186">
        <f>'Upload Sheet Pull'!R409</f>
        <v>0</v>
      </c>
      <c r="Q406" s="186">
        <f>'Upload Sheet Pull'!S409</f>
        <v>0</v>
      </c>
      <c r="R406" s="186">
        <f>'Upload Sheet Pull'!T409</f>
        <v>0</v>
      </c>
      <c r="S406" s="186">
        <f>'Upload Sheet Pull'!U409</f>
        <v>0</v>
      </c>
      <c r="T406" s="186">
        <f t="shared" si="1"/>
        <v>0</v>
      </c>
      <c r="U406" s="180"/>
      <c r="V406" s="180"/>
      <c r="W406" s="180"/>
      <c r="X406" s="180"/>
      <c r="Y406" s="180"/>
      <c r="Z406" s="180"/>
    </row>
    <row r="407" ht="12.75" customHeight="1">
      <c r="A407" s="180" t="str">
        <f>'Upload Sheet Pull'!A410</f>
        <v>Budget</v>
      </c>
      <c r="B407" s="180" t="str">
        <f>'Upload Sheet Pull'!B410</f>
        <v>7062-000000</v>
      </c>
      <c r="C407" s="180">
        <f>'Upload Sheet Pull'!C410</f>
        <v>960</v>
      </c>
      <c r="D407" s="180" t="str">
        <f>'Upload Sheet Pull'!D410</f>
        <v>006</v>
      </c>
      <c r="E407" s="180"/>
      <c r="F407" s="180" t="str">
        <f>IF('Upload Sheet Pull'!E410="","",'Upload Sheet Pull'!E410)</f>
        <v/>
      </c>
      <c r="G407" s="180"/>
      <c r="H407" s="186">
        <f>'Upload Sheet Pull'!J410</f>
        <v>0</v>
      </c>
      <c r="I407" s="186">
        <f>'Upload Sheet Pull'!K410</f>
        <v>0</v>
      </c>
      <c r="J407" s="186">
        <f>'Upload Sheet Pull'!L410</f>
        <v>0</v>
      </c>
      <c r="K407" s="186">
        <f>'Upload Sheet Pull'!M410</f>
        <v>0</v>
      </c>
      <c r="L407" s="186">
        <f>'Upload Sheet Pull'!N410</f>
        <v>0</v>
      </c>
      <c r="M407" s="186">
        <f>'Upload Sheet Pull'!O410</f>
        <v>0</v>
      </c>
      <c r="N407" s="186">
        <f>'Upload Sheet Pull'!P410</f>
        <v>0</v>
      </c>
      <c r="O407" s="186">
        <f>'Upload Sheet Pull'!Q410</f>
        <v>0</v>
      </c>
      <c r="P407" s="186">
        <f>'Upload Sheet Pull'!R410</f>
        <v>0</v>
      </c>
      <c r="Q407" s="186">
        <f>'Upload Sheet Pull'!S410</f>
        <v>0</v>
      </c>
      <c r="R407" s="186">
        <f>'Upload Sheet Pull'!T410</f>
        <v>0</v>
      </c>
      <c r="S407" s="186">
        <f>'Upload Sheet Pull'!U410</f>
        <v>0</v>
      </c>
      <c r="T407" s="186">
        <f t="shared" si="1"/>
        <v>0</v>
      </c>
      <c r="U407" s="180"/>
      <c r="V407" s="180"/>
      <c r="W407" s="180"/>
      <c r="X407" s="180"/>
      <c r="Y407" s="180"/>
      <c r="Z407" s="180"/>
    </row>
    <row r="408" ht="12.75" customHeight="1">
      <c r="A408" s="180" t="str">
        <f>'Upload Sheet Pull'!A411</f>
        <v>Budget</v>
      </c>
      <c r="B408" s="180" t="str">
        <f>'Upload Sheet Pull'!B411</f>
        <v>7064-000000</v>
      </c>
      <c r="C408" s="180">
        <f>'Upload Sheet Pull'!C411</f>
        <v>960</v>
      </c>
      <c r="D408" s="180" t="str">
        <f>'Upload Sheet Pull'!D411</f>
        <v>006</v>
      </c>
      <c r="E408" s="180"/>
      <c r="F408" s="180" t="str">
        <f>IF('Upload Sheet Pull'!E411="","",'Upload Sheet Pull'!E411)</f>
        <v/>
      </c>
      <c r="G408" s="180"/>
      <c r="H408" s="186">
        <f>'Upload Sheet Pull'!J411</f>
        <v>0</v>
      </c>
      <c r="I408" s="186">
        <f>'Upload Sheet Pull'!K411</f>
        <v>0</v>
      </c>
      <c r="J408" s="186">
        <f>'Upload Sheet Pull'!L411</f>
        <v>0</v>
      </c>
      <c r="K408" s="186">
        <f>'Upload Sheet Pull'!M411</f>
        <v>0</v>
      </c>
      <c r="L408" s="186">
        <f>'Upload Sheet Pull'!N411</f>
        <v>0</v>
      </c>
      <c r="M408" s="186">
        <f>'Upload Sheet Pull'!O411</f>
        <v>0</v>
      </c>
      <c r="N408" s="186">
        <f>'Upload Sheet Pull'!P411</f>
        <v>0</v>
      </c>
      <c r="O408" s="186">
        <f>'Upload Sheet Pull'!Q411</f>
        <v>0</v>
      </c>
      <c r="P408" s="186">
        <f>'Upload Sheet Pull'!R411</f>
        <v>0</v>
      </c>
      <c r="Q408" s="186">
        <f>'Upload Sheet Pull'!S411</f>
        <v>0</v>
      </c>
      <c r="R408" s="186">
        <f>'Upload Sheet Pull'!T411</f>
        <v>0</v>
      </c>
      <c r="S408" s="186">
        <f>'Upload Sheet Pull'!U411</f>
        <v>0</v>
      </c>
      <c r="T408" s="186">
        <f t="shared" si="1"/>
        <v>0</v>
      </c>
      <c r="U408" s="180"/>
      <c r="V408" s="180"/>
      <c r="W408" s="180"/>
      <c r="X408" s="180"/>
      <c r="Y408" s="180"/>
      <c r="Z408" s="180"/>
    </row>
    <row r="409" ht="12.75" customHeight="1">
      <c r="A409" s="180" t="str">
        <f>'Upload Sheet Pull'!A412</f>
        <v>Budget</v>
      </c>
      <c r="B409" s="180" t="str">
        <f>'Upload Sheet Pull'!B412</f>
        <v>7066-000000</v>
      </c>
      <c r="C409" s="180">
        <f>'Upload Sheet Pull'!C412</f>
        <v>960</v>
      </c>
      <c r="D409" s="180" t="str">
        <f>'Upload Sheet Pull'!D412</f>
        <v>006</v>
      </c>
      <c r="E409" s="180"/>
      <c r="F409" s="180" t="str">
        <f>IF('Upload Sheet Pull'!E412="","",'Upload Sheet Pull'!E412)</f>
        <v/>
      </c>
      <c r="G409" s="180"/>
      <c r="H409" s="186">
        <f>'Upload Sheet Pull'!J412</f>
        <v>0</v>
      </c>
      <c r="I409" s="186">
        <f>'Upload Sheet Pull'!K412</f>
        <v>0</v>
      </c>
      <c r="J409" s="186">
        <f>'Upload Sheet Pull'!L412</f>
        <v>0</v>
      </c>
      <c r="K409" s="186">
        <f>'Upload Sheet Pull'!M412</f>
        <v>0</v>
      </c>
      <c r="L409" s="186">
        <f>'Upload Sheet Pull'!N412</f>
        <v>0</v>
      </c>
      <c r="M409" s="186">
        <f>'Upload Sheet Pull'!O412</f>
        <v>0</v>
      </c>
      <c r="N409" s="186">
        <f>'Upload Sheet Pull'!P412</f>
        <v>0</v>
      </c>
      <c r="O409" s="186">
        <f>'Upload Sheet Pull'!Q412</f>
        <v>0</v>
      </c>
      <c r="P409" s="186">
        <f>'Upload Sheet Pull'!R412</f>
        <v>0</v>
      </c>
      <c r="Q409" s="186">
        <f>'Upload Sheet Pull'!S412</f>
        <v>0</v>
      </c>
      <c r="R409" s="186">
        <f>'Upload Sheet Pull'!T412</f>
        <v>0</v>
      </c>
      <c r="S409" s="186">
        <f>'Upload Sheet Pull'!U412</f>
        <v>0</v>
      </c>
      <c r="T409" s="186">
        <f t="shared" si="1"/>
        <v>0</v>
      </c>
      <c r="U409" s="180"/>
      <c r="V409" s="180"/>
      <c r="W409" s="180"/>
      <c r="X409" s="180"/>
      <c r="Y409" s="180"/>
      <c r="Z409" s="180"/>
    </row>
    <row r="410" ht="12.75" customHeight="1">
      <c r="A410" s="180" t="str">
        <f>'Upload Sheet Pull'!A413</f>
        <v>Budget</v>
      </c>
      <c r="B410" s="180" t="str">
        <f>'Upload Sheet Pull'!B413</f>
        <v>7068-000000</v>
      </c>
      <c r="C410" s="180">
        <f>'Upload Sheet Pull'!C413</f>
        <v>960</v>
      </c>
      <c r="D410" s="180" t="str">
        <f>'Upload Sheet Pull'!D413</f>
        <v>006</v>
      </c>
      <c r="E410" s="180"/>
      <c r="F410" s="180" t="str">
        <f>IF('Upload Sheet Pull'!E413="","",'Upload Sheet Pull'!E413)</f>
        <v/>
      </c>
      <c r="G410" s="180"/>
      <c r="H410" s="186">
        <f>'Upload Sheet Pull'!J413</f>
        <v>0</v>
      </c>
      <c r="I410" s="186">
        <f>'Upload Sheet Pull'!K413</f>
        <v>0</v>
      </c>
      <c r="J410" s="186">
        <f>'Upload Sheet Pull'!L413</f>
        <v>0</v>
      </c>
      <c r="K410" s="186">
        <f>'Upload Sheet Pull'!M413</f>
        <v>0</v>
      </c>
      <c r="L410" s="186">
        <f>'Upload Sheet Pull'!N413</f>
        <v>0</v>
      </c>
      <c r="M410" s="186">
        <f>'Upload Sheet Pull'!O413</f>
        <v>0</v>
      </c>
      <c r="N410" s="186">
        <f>'Upload Sheet Pull'!P413</f>
        <v>0</v>
      </c>
      <c r="O410" s="186">
        <f>'Upload Sheet Pull'!Q413</f>
        <v>0</v>
      </c>
      <c r="P410" s="186">
        <f>'Upload Sheet Pull'!R413</f>
        <v>0</v>
      </c>
      <c r="Q410" s="186">
        <f>'Upload Sheet Pull'!S413</f>
        <v>0</v>
      </c>
      <c r="R410" s="186">
        <f>'Upload Sheet Pull'!T413</f>
        <v>0</v>
      </c>
      <c r="S410" s="186">
        <f>'Upload Sheet Pull'!U413</f>
        <v>0</v>
      </c>
      <c r="T410" s="186">
        <f t="shared" si="1"/>
        <v>0</v>
      </c>
      <c r="U410" s="180"/>
      <c r="V410" s="180"/>
      <c r="W410" s="180"/>
      <c r="X410" s="180"/>
      <c r="Y410" s="180"/>
      <c r="Z410" s="180"/>
    </row>
    <row r="411" ht="12.75" customHeight="1">
      <c r="A411" s="180" t="str">
        <f>'Upload Sheet Pull'!A414</f>
        <v>Budget</v>
      </c>
      <c r="B411" s="180" t="str">
        <f>'Upload Sheet Pull'!B414</f>
        <v>7072-000000</v>
      </c>
      <c r="C411" s="180">
        <f>'Upload Sheet Pull'!C414</f>
        <v>960</v>
      </c>
      <c r="D411" s="180" t="str">
        <f>'Upload Sheet Pull'!D414</f>
        <v>006</v>
      </c>
      <c r="E411" s="180"/>
      <c r="F411" s="180" t="str">
        <f>IF('Upload Sheet Pull'!E414="","",'Upload Sheet Pull'!E414)</f>
        <v/>
      </c>
      <c r="G411" s="180"/>
      <c r="H411" s="186">
        <f>'Upload Sheet Pull'!J414</f>
        <v>0</v>
      </c>
      <c r="I411" s="186">
        <f>'Upload Sheet Pull'!K414</f>
        <v>0</v>
      </c>
      <c r="J411" s="186">
        <f>'Upload Sheet Pull'!L414</f>
        <v>0</v>
      </c>
      <c r="K411" s="186">
        <f>'Upload Sheet Pull'!M414</f>
        <v>0</v>
      </c>
      <c r="L411" s="186">
        <f>'Upload Sheet Pull'!N414</f>
        <v>0</v>
      </c>
      <c r="M411" s="186">
        <f>'Upload Sheet Pull'!O414</f>
        <v>0</v>
      </c>
      <c r="N411" s="186">
        <f>'Upload Sheet Pull'!P414</f>
        <v>0</v>
      </c>
      <c r="O411" s="186">
        <f>'Upload Sheet Pull'!Q414</f>
        <v>0</v>
      </c>
      <c r="P411" s="186">
        <f>'Upload Sheet Pull'!R414</f>
        <v>0</v>
      </c>
      <c r="Q411" s="186">
        <f>'Upload Sheet Pull'!S414</f>
        <v>0</v>
      </c>
      <c r="R411" s="186">
        <f>'Upload Sheet Pull'!T414</f>
        <v>0</v>
      </c>
      <c r="S411" s="186">
        <f>'Upload Sheet Pull'!U414</f>
        <v>0</v>
      </c>
      <c r="T411" s="186">
        <f t="shared" si="1"/>
        <v>0</v>
      </c>
      <c r="U411" s="180"/>
      <c r="V411" s="180"/>
      <c r="W411" s="180"/>
      <c r="X411" s="180"/>
      <c r="Y411" s="180"/>
      <c r="Z411" s="180"/>
    </row>
    <row r="412" ht="12.75" customHeight="1">
      <c r="A412" s="180" t="str">
        <f>'Upload Sheet Pull'!A415</f>
        <v>Budget</v>
      </c>
      <c r="B412" s="180" t="str">
        <f>'Upload Sheet Pull'!B415</f>
        <v>7060-000000</v>
      </c>
      <c r="C412" s="180">
        <f>'Upload Sheet Pull'!C415</f>
        <v>961</v>
      </c>
      <c r="D412" s="180" t="str">
        <f>'Upload Sheet Pull'!D415</f>
        <v>006</v>
      </c>
      <c r="E412" s="180"/>
      <c r="F412" s="180" t="str">
        <f>IF('Upload Sheet Pull'!E415="","",'Upload Sheet Pull'!E415)</f>
        <v/>
      </c>
      <c r="G412" s="180"/>
      <c r="H412" s="186">
        <f>'Upload Sheet Pull'!J415</f>
        <v>0</v>
      </c>
      <c r="I412" s="186">
        <f>'Upload Sheet Pull'!K415</f>
        <v>0</v>
      </c>
      <c r="J412" s="186">
        <f>'Upload Sheet Pull'!L415</f>
        <v>0</v>
      </c>
      <c r="K412" s="186">
        <f>'Upload Sheet Pull'!M415</f>
        <v>0</v>
      </c>
      <c r="L412" s="186">
        <f>'Upload Sheet Pull'!N415</f>
        <v>0</v>
      </c>
      <c r="M412" s="186">
        <f>'Upload Sheet Pull'!O415</f>
        <v>0</v>
      </c>
      <c r="N412" s="186">
        <f>'Upload Sheet Pull'!P415</f>
        <v>0</v>
      </c>
      <c r="O412" s="186">
        <f>'Upload Sheet Pull'!Q415</f>
        <v>0</v>
      </c>
      <c r="P412" s="186">
        <f>'Upload Sheet Pull'!R415</f>
        <v>0</v>
      </c>
      <c r="Q412" s="186">
        <f>'Upload Sheet Pull'!S415</f>
        <v>0</v>
      </c>
      <c r="R412" s="186">
        <f>'Upload Sheet Pull'!T415</f>
        <v>0</v>
      </c>
      <c r="S412" s="186">
        <f>'Upload Sheet Pull'!U415</f>
        <v>0</v>
      </c>
      <c r="T412" s="186">
        <f t="shared" si="1"/>
        <v>0</v>
      </c>
      <c r="U412" s="180"/>
      <c r="V412" s="180"/>
      <c r="W412" s="180"/>
      <c r="X412" s="180"/>
      <c r="Y412" s="180"/>
      <c r="Z412" s="180"/>
    </row>
    <row r="413" ht="12.75" customHeight="1">
      <c r="A413" s="180" t="str">
        <f>'Upload Sheet Pull'!A416</f>
        <v>Budget</v>
      </c>
      <c r="B413" s="180" t="str">
        <f>'Upload Sheet Pull'!B416</f>
        <v>7062-000000</v>
      </c>
      <c r="C413" s="180">
        <f>'Upload Sheet Pull'!C416</f>
        <v>961</v>
      </c>
      <c r="D413" s="180" t="str">
        <f>'Upload Sheet Pull'!D416</f>
        <v>006</v>
      </c>
      <c r="E413" s="180"/>
      <c r="F413" s="180" t="str">
        <f>IF('Upload Sheet Pull'!E416="","",'Upload Sheet Pull'!E416)</f>
        <v/>
      </c>
      <c r="G413" s="180"/>
      <c r="H413" s="186">
        <f>'Upload Sheet Pull'!J416</f>
        <v>0</v>
      </c>
      <c r="I413" s="186">
        <f>'Upload Sheet Pull'!K416</f>
        <v>0</v>
      </c>
      <c r="J413" s="186">
        <f>'Upload Sheet Pull'!L416</f>
        <v>0</v>
      </c>
      <c r="K413" s="186">
        <f>'Upload Sheet Pull'!M416</f>
        <v>0</v>
      </c>
      <c r="L413" s="186">
        <f>'Upload Sheet Pull'!N416</f>
        <v>0</v>
      </c>
      <c r="M413" s="186">
        <f>'Upload Sheet Pull'!O416</f>
        <v>0</v>
      </c>
      <c r="N413" s="186">
        <f>'Upload Sheet Pull'!P416</f>
        <v>0</v>
      </c>
      <c r="O413" s="186">
        <f>'Upload Sheet Pull'!Q416</f>
        <v>0</v>
      </c>
      <c r="P413" s="186">
        <f>'Upload Sheet Pull'!R416</f>
        <v>0</v>
      </c>
      <c r="Q413" s="186">
        <f>'Upload Sheet Pull'!S416</f>
        <v>0</v>
      </c>
      <c r="R413" s="186">
        <f>'Upload Sheet Pull'!T416</f>
        <v>0</v>
      </c>
      <c r="S413" s="186">
        <f>'Upload Sheet Pull'!U416</f>
        <v>0</v>
      </c>
      <c r="T413" s="186">
        <f t="shared" si="1"/>
        <v>0</v>
      </c>
      <c r="U413" s="180"/>
      <c r="V413" s="180"/>
      <c r="W413" s="180"/>
      <c r="X413" s="180"/>
      <c r="Y413" s="180"/>
      <c r="Z413" s="180"/>
    </row>
    <row r="414" ht="12.75" customHeight="1">
      <c r="A414" s="180" t="str">
        <f>'Upload Sheet Pull'!A417</f>
        <v>Budget</v>
      </c>
      <c r="B414" s="180" t="str">
        <f>'Upload Sheet Pull'!B417</f>
        <v>7064-000000</v>
      </c>
      <c r="C414" s="180">
        <f>'Upload Sheet Pull'!C417</f>
        <v>961</v>
      </c>
      <c r="D414" s="180" t="str">
        <f>'Upload Sheet Pull'!D417</f>
        <v>006</v>
      </c>
      <c r="E414" s="180"/>
      <c r="F414" s="180" t="str">
        <f>IF('Upload Sheet Pull'!E417="","",'Upload Sheet Pull'!E417)</f>
        <v/>
      </c>
      <c r="G414" s="180"/>
      <c r="H414" s="186">
        <f>'Upload Sheet Pull'!J417</f>
        <v>0</v>
      </c>
      <c r="I414" s="186">
        <f>'Upload Sheet Pull'!K417</f>
        <v>0</v>
      </c>
      <c r="J414" s="186">
        <f>'Upload Sheet Pull'!L417</f>
        <v>0</v>
      </c>
      <c r="K414" s="186">
        <f>'Upload Sheet Pull'!M417</f>
        <v>0</v>
      </c>
      <c r="L414" s="186">
        <f>'Upload Sheet Pull'!N417</f>
        <v>0</v>
      </c>
      <c r="M414" s="186">
        <f>'Upload Sheet Pull'!O417</f>
        <v>0</v>
      </c>
      <c r="N414" s="186">
        <f>'Upload Sheet Pull'!P417</f>
        <v>0</v>
      </c>
      <c r="O414" s="186">
        <f>'Upload Sheet Pull'!Q417</f>
        <v>0</v>
      </c>
      <c r="P414" s="186">
        <f>'Upload Sheet Pull'!R417</f>
        <v>0</v>
      </c>
      <c r="Q414" s="186">
        <f>'Upload Sheet Pull'!S417</f>
        <v>0</v>
      </c>
      <c r="R414" s="186">
        <f>'Upload Sheet Pull'!T417</f>
        <v>0</v>
      </c>
      <c r="S414" s="186">
        <f>'Upload Sheet Pull'!U417</f>
        <v>0</v>
      </c>
      <c r="T414" s="186">
        <f t="shared" si="1"/>
        <v>0</v>
      </c>
      <c r="U414" s="180"/>
      <c r="V414" s="180"/>
      <c r="W414" s="180"/>
      <c r="X414" s="180"/>
      <c r="Y414" s="180"/>
      <c r="Z414" s="180"/>
    </row>
    <row r="415" ht="12.75" customHeight="1">
      <c r="A415" s="180" t="str">
        <f>'Upload Sheet Pull'!A418</f>
        <v>Budget</v>
      </c>
      <c r="B415" s="180" t="str">
        <f>'Upload Sheet Pull'!B418</f>
        <v>7066-000000</v>
      </c>
      <c r="C415" s="180">
        <f>'Upload Sheet Pull'!C418</f>
        <v>961</v>
      </c>
      <c r="D415" s="180" t="str">
        <f>'Upload Sheet Pull'!D418</f>
        <v>006</v>
      </c>
      <c r="E415" s="180"/>
      <c r="F415" s="180" t="str">
        <f>IF('Upload Sheet Pull'!E418="","",'Upload Sheet Pull'!E418)</f>
        <v/>
      </c>
      <c r="G415" s="180"/>
      <c r="H415" s="186">
        <f>'Upload Sheet Pull'!J418</f>
        <v>0</v>
      </c>
      <c r="I415" s="186">
        <f>'Upload Sheet Pull'!K418</f>
        <v>0</v>
      </c>
      <c r="J415" s="186">
        <f>'Upload Sheet Pull'!L418</f>
        <v>0</v>
      </c>
      <c r="K415" s="186">
        <f>'Upload Sheet Pull'!M418</f>
        <v>0</v>
      </c>
      <c r="L415" s="186">
        <f>'Upload Sheet Pull'!N418</f>
        <v>0</v>
      </c>
      <c r="M415" s="186">
        <f>'Upload Sheet Pull'!O418</f>
        <v>0</v>
      </c>
      <c r="N415" s="186">
        <f>'Upload Sheet Pull'!P418</f>
        <v>0</v>
      </c>
      <c r="O415" s="186">
        <f>'Upload Sheet Pull'!Q418</f>
        <v>0</v>
      </c>
      <c r="P415" s="186">
        <f>'Upload Sheet Pull'!R418</f>
        <v>0</v>
      </c>
      <c r="Q415" s="186">
        <f>'Upload Sheet Pull'!S418</f>
        <v>0</v>
      </c>
      <c r="R415" s="186">
        <f>'Upload Sheet Pull'!T418</f>
        <v>0</v>
      </c>
      <c r="S415" s="186">
        <f>'Upload Sheet Pull'!U418</f>
        <v>0</v>
      </c>
      <c r="T415" s="186">
        <f t="shared" si="1"/>
        <v>0</v>
      </c>
      <c r="U415" s="180"/>
      <c r="V415" s="180"/>
      <c r="W415" s="180"/>
      <c r="X415" s="180"/>
      <c r="Y415" s="180"/>
      <c r="Z415" s="180"/>
    </row>
    <row r="416" ht="12.75" customHeight="1">
      <c r="A416" s="180" t="str">
        <f>'Upload Sheet Pull'!A419</f>
        <v>Budget</v>
      </c>
      <c r="B416" s="180" t="str">
        <f>'Upload Sheet Pull'!B419</f>
        <v>7068-000000</v>
      </c>
      <c r="C416" s="180">
        <f>'Upload Sheet Pull'!C419</f>
        <v>961</v>
      </c>
      <c r="D416" s="180" t="str">
        <f>'Upload Sheet Pull'!D419</f>
        <v>006</v>
      </c>
      <c r="E416" s="180"/>
      <c r="F416" s="180" t="str">
        <f>IF('Upload Sheet Pull'!E419="","",'Upload Sheet Pull'!E419)</f>
        <v/>
      </c>
      <c r="G416" s="180"/>
      <c r="H416" s="186">
        <f>'Upload Sheet Pull'!J419</f>
        <v>0</v>
      </c>
      <c r="I416" s="186">
        <f>'Upload Sheet Pull'!K419</f>
        <v>0</v>
      </c>
      <c r="J416" s="186">
        <f>'Upload Sheet Pull'!L419</f>
        <v>0</v>
      </c>
      <c r="K416" s="186">
        <f>'Upload Sheet Pull'!M419</f>
        <v>0</v>
      </c>
      <c r="L416" s="186">
        <f>'Upload Sheet Pull'!N419</f>
        <v>0</v>
      </c>
      <c r="M416" s="186">
        <f>'Upload Sheet Pull'!O419</f>
        <v>0</v>
      </c>
      <c r="N416" s="186">
        <f>'Upload Sheet Pull'!P419</f>
        <v>0</v>
      </c>
      <c r="O416" s="186">
        <f>'Upload Sheet Pull'!Q419</f>
        <v>0</v>
      </c>
      <c r="P416" s="186">
        <f>'Upload Sheet Pull'!R419</f>
        <v>0</v>
      </c>
      <c r="Q416" s="186">
        <f>'Upload Sheet Pull'!S419</f>
        <v>0</v>
      </c>
      <c r="R416" s="186">
        <f>'Upload Sheet Pull'!T419</f>
        <v>0</v>
      </c>
      <c r="S416" s="186">
        <f>'Upload Sheet Pull'!U419</f>
        <v>0</v>
      </c>
      <c r="T416" s="186">
        <f t="shared" si="1"/>
        <v>0</v>
      </c>
      <c r="U416" s="180"/>
      <c r="V416" s="180"/>
      <c r="W416" s="180"/>
      <c r="X416" s="180"/>
      <c r="Y416" s="180"/>
      <c r="Z416" s="180"/>
    </row>
    <row r="417" ht="12.75" customHeight="1">
      <c r="A417" s="180" t="str">
        <f>'Upload Sheet Pull'!A420</f>
        <v>Budget</v>
      </c>
      <c r="B417" s="180" t="str">
        <f>'Upload Sheet Pull'!B420</f>
        <v>7072-000000</v>
      </c>
      <c r="C417" s="180">
        <f>'Upload Sheet Pull'!C420</f>
        <v>961</v>
      </c>
      <c r="D417" s="180" t="str">
        <f>'Upload Sheet Pull'!D420</f>
        <v>006</v>
      </c>
      <c r="E417" s="180"/>
      <c r="F417" s="180" t="str">
        <f>IF('Upload Sheet Pull'!E420="","",'Upload Sheet Pull'!E420)</f>
        <v/>
      </c>
      <c r="G417" s="180"/>
      <c r="H417" s="186">
        <f>'Upload Sheet Pull'!J420</f>
        <v>0</v>
      </c>
      <c r="I417" s="186">
        <f>'Upload Sheet Pull'!K420</f>
        <v>0</v>
      </c>
      <c r="J417" s="186">
        <f>'Upload Sheet Pull'!L420</f>
        <v>0</v>
      </c>
      <c r="K417" s="186">
        <f>'Upload Sheet Pull'!M420</f>
        <v>0</v>
      </c>
      <c r="L417" s="186">
        <f>'Upload Sheet Pull'!N420</f>
        <v>0</v>
      </c>
      <c r="M417" s="186">
        <f>'Upload Sheet Pull'!O420</f>
        <v>0</v>
      </c>
      <c r="N417" s="186">
        <f>'Upload Sheet Pull'!P420</f>
        <v>0</v>
      </c>
      <c r="O417" s="186">
        <f>'Upload Sheet Pull'!Q420</f>
        <v>0</v>
      </c>
      <c r="P417" s="186">
        <f>'Upload Sheet Pull'!R420</f>
        <v>0</v>
      </c>
      <c r="Q417" s="186">
        <f>'Upload Sheet Pull'!S420</f>
        <v>0</v>
      </c>
      <c r="R417" s="186">
        <f>'Upload Sheet Pull'!T420</f>
        <v>0</v>
      </c>
      <c r="S417" s="186">
        <f>'Upload Sheet Pull'!U420</f>
        <v>0</v>
      </c>
      <c r="T417" s="186">
        <f t="shared" si="1"/>
        <v>0</v>
      </c>
      <c r="U417" s="180"/>
      <c r="V417" s="180"/>
      <c r="W417" s="180"/>
      <c r="X417" s="180"/>
      <c r="Y417" s="180"/>
      <c r="Z417" s="180"/>
    </row>
    <row r="418" ht="12.75" customHeight="1">
      <c r="A418" s="180" t="str">
        <f>'Upload Sheet Pull'!A421</f>
        <v>Budget</v>
      </c>
      <c r="B418" s="180" t="str">
        <f>'Upload Sheet Pull'!B421</f>
        <v>7060-000000</v>
      </c>
      <c r="C418" s="180">
        <f>'Upload Sheet Pull'!C421</f>
        <v>962</v>
      </c>
      <c r="D418" s="180" t="str">
        <f>'Upload Sheet Pull'!D421</f>
        <v>006</v>
      </c>
      <c r="E418" s="180"/>
      <c r="F418" s="180" t="str">
        <f>IF('Upload Sheet Pull'!E421="","",'Upload Sheet Pull'!E421)</f>
        <v/>
      </c>
      <c r="G418" s="180"/>
      <c r="H418" s="186">
        <f>'Upload Sheet Pull'!J421</f>
        <v>0</v>
      </c>
      <c r="I418" s="186">
        <f>'Upload Sheet Pull'!K421</f>
        <v>0</v>
      </c>
      <c r="J418" s="186">
        <f>'Upload Sheet Pull'!L421</f>
        <v>0</v>
      </c>
      <c r="K418" s="186">
        <f>'Upload Sheet Pull'!M421</f>
        <v>0</v>
      </c>
      <c r="L418" s="186">
        <f>'Upload Sheet Pull'!N421</f>
        <v>0</v>
      </c>
      <c r="M418" s="186">
        <f>'Upload Sheet Pull'!O421</f>
        <v>0</v>
      </c>
      <c r="N418" s="186">
        <f>'Upload Sheet Pull'!P421</f>
        <v>0</v>
      </c>
      <c r="O418" s="186">
        <f>'Upload Sheet Pull'!Q421</f>
        <v>0</v>
      </c>
      <c r="P418" s="186">
        <f>'Upload Sheet Pull'!R421</f>
        <v>0</v>
      </c>
      <c r="Q418" s="186">
        <f>'Upload Sheet Pull'!S421</f>
        <v>0</v>
      </c>
      <c r="R418" s="186">
        <f>'Upload Sheet Pull'!T421</f>
        <v>0</v>
      </c>
      <c r="S418" s="186">
        <f>'Upload Sheet Pull'!U421</f>
        <v>0</v>
      </c>
      <c r="T418" s="186">
        <f t="shared" si="1"/>
        <v>0</v>
      </c>
      <c r="U418" s="180"/>
      <c r="V418" s="180"/>
      <c r="W418" s="180"/>
      <c r="X418" s="180"/>
      <c r="Y418" s="180"/>
      <c r="Z418" s="180"/>
    </row>
    <row r="419" ht="12.75" customHeight="1">
      <c r="A419" s="180" t="str">
        <f>'Upload Sheet Pull'!A422</f>
        <v>Budget</v>
      </c>
      <c r="B419" s="180" t="str">
        <f>'Upload Sheet Pull'!B422</f>
        <v>7062-000000</v>
      </c>
      <c r="C419" s="180">
        <f>'Upload Sheet Pull'!C422</f>
        <v>962</v>
      </c>
      <c r="D419" s="180" t="str">
        <f>'Upload Sheet Pull'!D422</f>
        <v>006</v>
      </c>
      <c r="E419" s="180"/>
      <c r="F419" s="180" t="str">
        <f>IF('Upload Sheet Pull'!E422="","",'Upload Sheet Pull'!E422)</f>
        <v/>
      </c>
      <c r="G419" s="180"/>
      <c r="H419" s="186">
        <f>'Upload Sheet Pull'!J422</f>
        <v>0</v>
      </c>
      <c r="I419" s="186">
        <f>'Upload Sheet Pull'!K422</f>
        <v>0</v>
      </c>
      <c r="J419" s="186">
        <f>'Upload Sheet Pull'!L422</f>
        <v>0</v>
      </c>
      <c r="K419" s="186">
        <f>'Upload Sheet Pull'!M422</f>
        <v>0</v>
      </c>
      <c r="L419" s="186">
        <f>'Upload Sheet Pull'!N422</f>
        <v>0</v>
      </c>
      <c r="M419" s="186">
        <f>'Upload Sheet Pull'!O422</f>
        <v>0</v>
      </c>
      <c r="N419" s="186">
        <f>'Upload Sheet Pull'!P422</f>
        <v>0</v>
      </c>
      <c r="O419" s="186">
        <f>'Upload Sheet Pull'!Q422</f>
        <v>0</v>
      </c>
      <c r="P419" s="186">
        <f>'Upload Sheet Pull'!R422</f>
        <v>0</v>
      </c>
      <c r="Q419" s="186">
        <f>'Upload Sheet Pull'!S422</f>
        <v>0</v>
      </c>
      <c r="R419" s="186">
        <f>'Upload Sheet Pull'!T422</f>
        <v>0</v>
      </c>
      <c r="S419" s="186">
        <f>'Upload Sheet Pull'!U422</f>
        <v>0</v>
      </c>
      <c r="T419" s="186">
        <f t="shared" si="1"/>
        <v>0</v>
      </c>
      <c r="U419" s="180"/>
      <c r="V419" s="180"/>
      <c r="W419" s="180"/>
      <c r="X419" s="180"/>
      <c r="Y419" s="180"/>
      <c r="Z419" s="180"/>
    </row>
    <row r="420" ht="12.75" customHeight="1">
      <c r="A420" s="180" t="str">
        <f>'Upload Sheet Pull'!A423</f>
        <v>Budget</v>
      </c>
      <c r="B420" s="180" t="str">
        <f>'Upload Sheet Pull'!B423</f>
        <v>7064-000000</v>
      </c>
      <c r="C420" s="180">
        <f>'Upload Sheet Pull'!C423</f>
        <v>962</v>
      </c>
      <c r="D420" s="180" t="str">
        <f>'Upload Sheet Pull'!D423</f>
        <v>006</v>
      </c>
      <c r="E420" s="180"/>
      <c r="F420" s="180" t="str">
        <f>IF('Upload Sheet Pull'!E423="","",'Upload Sheet Pull'!E423)</f>
        <v/>
      </c>
      <c r="G420" s="180"/>
      <c r="H420" s="186">
        <f>'Upload Sheet Pull'!J423</f>
        <v>0</v>
      </c>
      <c r="I420" s="186">
        <f>'Upload Sheet Pull'!K423</f>
        <v>0</v>
      </c>
      <c r="J420" s="186">
        <f>'Upload Sheet Pull'!L423</f>
        <v>0</v>
      </c>
      <c r="K420" s="186">
        <f>'Upload Sheet Pull'!M423</f>
        <v>0</v>
      </c>
      <c r="L420" s="186">
        <f>'Upload Sheet Pull'!N423</f>
        <v>0</v>
      </c>
      <c r="M420" s="186">
        <f>'Upload Sheet Pull'!O423</f>
        <v>0</v>
      </c>
      <c r="N420" s="186">
        <f>'Upload Sheet Pull'!P423</f>
        <v>0</v>
      </c>
      <c r="O420" s="186">
        <f>'Upload Sheet Pull'!Q423</f>
        <v>0</v>
      </c>
      <c r="P420" s="186">
        <f>'Upload Sheet Pull'!R423</f>
        <v>0</v>
      </c>
      <c r="Q420" s="186">
        <f>'Upload Sheet Pull'!S423</f>
        <v>0</v>
      </c>
      <c r="R420" s="186">
        <f>'Upload Sheet Pull'!T423</f>
        <v>0</v>
      </c>
      <c r="S420" s="186">
        <f>'Upload Sheet Pull'!U423</f>
        <v>0</v>
      </c>
      <c r="T420" s="186">
        <f t="shared" si="1"/>
        <v>0</v>
      </c>
      <c r="U420" s="180"/>
      <c r="V420" s="180"/>
      <c r="W420" s="180"/>
      <c r="X420" s="180"/>
      <c r="Y420" s="180"/>
      <c r="Z420" s="180"/>
    </row>
    <row r="421" ht="12.75" customHeight="1">
      <c r="A421" s="180" t="str">
        <f>'Upload Sheet Pull'!A424</f>
        <v>Budget</v>
      </c>
      <c r="B421" s="180" t="str">
        <f>'Upload Sheet Pull'!B424</f>
        <v>7066-000000</v>
      </c>
      <c r="C421" s="180">
        <f>'Upload Sheet Pull'!C424</f>
        <v>962</v>
      </c>
      <c r="D421" s="180" t="str">
        <f>'Upload Sheet Pull'!D424</f>
        <v>006</v>
      </c>
      <c r="E421" s="180"/>
      <c r="F421" s="180" t="str">
        <f>IF('Upload Sheet Pull'!E424="","",'Upload Sheet Pull'!E424)</f>
        <v/>
      </c>
      <c r="G421" s="180"/>
      <c r="H421" s="186">
        <f>'Upload Sheet Pull'!J424</f>
        <v>0</v>
      </c>
      <c r="I421" s="186">
        <f>'Upload Sheet Pull'!K424</f>
        <v>0</v>
      </c>
      <c r="J421" s="186">
        <f>'Upload Sheet Pull'!L424</f>
        <v>0</v>
      </c>
      <c r="K421" s="186">
        <f>'Upload Sheet Pull'!M424</f>
        <v>0</v>
      </c>
      <c r="L421" s="186">
        <f>'Upload Sheet Pull'!N424</f>
        <v>0</v>
      </c>
      <c r="M421" s="186">
        <f>'Upload Sheet Pull'!O424</f>
        <v>0</v>
      </c>
      <c r="N421" s="186">
        <f>'Upload Sheet Pull'!P424</f>
        <v>0</v>
      </c>
      <c r="O421" s="186">
        <f>'Upload Sheet Pull'!Q424</f>
        <v>0</v>
      </c>
      <c r="P421" s="186">
        <f>'Upload Sheet Pull'!R424</f>
        <v>0</v>
      </c>
      <c r="Q421" s="186">
        <f>'Upload Sheet Pull'!S424</f>
        <v>0</v>
      </c>
      <c r="R421" s="186">
        <f>'Upload Sheet Pull'!T424</f>
        <v>0</v>
      </c>
      <c r="S421" s="186">
        <f>'Upload Sheet Pull'!U424</f>
        <v>0</v>
      </c>
      <c r="T421" s="186">
        <f t="shared" si="1"/>
        <v>0</v>
      </c>
      <c r="U421" s="180"/>
      <c r="V421" s="180"/>
      <c r="W421" s="180"/>
      <c r="X421" s="180"/>
      <c r="Y421" s="180"/>
      <c r="Z421" s="180"/>
    </row>
    <row r="422" ht="12.75" customHeight="1">
      <c r="A422" s="180" t="str">
        <f>'Upload Sheet Pull'!A425</f>
        <v>Budget</v>
      </c>
      <c r="B422" s="180" t="str">
        <f>'Upload Sheet Pull'!B425</f>
        <v>7068-000000</v>
      </c>
      <c r="C422" s="180">
        <f>'Upload Sheet Pull'!C425</f>
        <v>962</v>
      </c>
      <c r="D422" s="180" t="str">
        <f>'Upload Sheet Pull'!D425</f>
        <v>006</v>
      </c>
      <c r="E422" s="180"/>
      <c r="F422" s="180" t="str">
        <f>IF('Upload Sheet Pull'!E425="","",'Upload Sheet Pull'!E425)</f>
        <v/>
      </c>
      <c r="G422" s="180"/>
      <c r="H422" s="186">
        <f>'Upload Sheet Pull'!J425</f>
        <v>0</v>
      </c>
      <c r="I422" s="186">
        <f>'Upload Sheet Pull'!K425</f>
        <v>0</v>
      </c>
      <c r="J422" s="186">
        <f>'Upload Sheet Pull'!L425</f>
        <v>0</v>
      </c>
      <c r="K422" s="186">
        <f>'Upload Sheet Pull'!M425</f>
        <v>0</v>
      </c>
      <c r="L422" s="186">
        <f>'Upload Sheet Pull'!N425</f>
        <v>0</v>
      </c>
      <c r="M422" s="186">
        <f>'Upload Sheet Pull'!O425</f>
        <v>0</v>
      </c>
      <c r="N422" s="186">
        <f>'Upload Sheet Pull'!P425</f>
        <v>0</v>
      </c>
      <c r="O422" s="186">
        <f>'Upload Sheet Pull'!Q425</f>
        <v>0</v>
      </c>
      <c r="P422" s="186">
        <f>'Upload Sheet Pull'!R425</f>
        <v>0</v>
      </c>
      <c r="Q422" s="186">
        <f>'Upload Sheet Pull'!S425</f>
        <v>0</v>
      </c>
      <c r="R422" s="186">
        <f>'Upload Sheet Pull'!T425</f>
        <v>0</v>
      </c>
      <c r="S422" s="186">
        <f>'Upload Sheet Pull'!U425</f>
        <v>0</v>
      </c>
      <c r="T422" s="186">
        <f t="shared" si="1"/>
        <v>0</v>
      </c>
      <c r="U422" s="180"/>
      <c r="V422" s="180"/>
      <c r="W422" s="180"/>
      <c r="X422" s="180"/>
      <c r="Y422" s="180"/>
      <c r="Z422" s="180"/>
    </row>
    <row r="423" ht="12.75" customHeight="1">
      <c r="A423" s="180" t="str">
        <f>'Upload Sheet Pull'!A426</f>
        <v>Budget</v>
      </c>
      <c r="B423" s="180" t="str">
        <f>'Upload Sheet Pull'!B426</f>
        <v>7072-000000</v>
      </c>
      <c r="C423" s="180">
        <f>'Upload Sheet Pull'!C426</f>
        <v>962</v>
      </c>
      <c r="D423" s="180" t="str">
        <f>'Upload Sheet Pull'!D426</f>
        <v>006</v>
      </c>
      <c r="E423" s="180"/>
      <c r="F423" s="180" t="str">
        <f>IF('Upload Sheet Pull'!E426="","",'Upload Sheet Pull'!E426)</f>
        <v/>
      </c>
      <c r="G423" s="180"/>
      <c r="H423" s="186">
        <f>'Upload Sheet Pull'!J426</f>
        <v>0</v>
      </c>
      <c r="I423" s="186">
        <f>'Upload Sheet Pull'!K426</f>
        <v>0</v>
      </c>
      <c r="J423" s="186">
        <f>'Upload Sheet Pull'!L426</f>
        <v>0</v>
      </c>
      <c r="K423" s="186">
        <f>'Upload Sheet Pull'!M426</f>
        <v>0</v>
      </c>
      <c r="L423" s="186">
        <f>'Upload Sheet Pull'!N426</f>
        <v>0</v>
      </c>
      <c r="M423" s="186">
        <f>'Upload Sheet Pull'!O426</f>
        <v>0</v>
      </c>
      <c r="N423" s="186">
        <f>'Upload Sheet Pull'!P426</f>
        <v>0</v>
      </c>
      <c r="O423" s="186">
        <f>'Upload Sheet Pull'!Q426</f>
        <v>0</v>
      </c>
      <c r="P423" s="186">
        <f>'Upload Sheet Pull'!R426</f>
        <v>0</v>
      </c>
      <c r="Q423" s="186">
        <f>'Upload Sheet Pull'!S426</f>
        <v>0</v>
      </c>
      <c r="R423" s="186">
        <f>'Upload Sheet Pull'!T426</f>
        <v>0</v>
      </c>
      <c r="S423" s="186">
        <f>'Upload Sheet Pull'!U426</f>
        <v>0</v>
      </c>
      <c r="T423" s="186">
        <f t="shared" si="1"/>
        <v>0</v>
      </c>
      <c r="U423" s="180"/>
      <c r="V423" s="180"/>
      <c r="W423" s="180"/>
      <c r="X423" s="180"/>
      <c r="Y423" s="180"/>
      <c r="Z423" s="180"/>
    </row>
    <row r="424" ht="12.75" customHeight="1">
      <c r="A424" s="180" t="str">
        <f>'Upload Sheet Pull'!A427</f>
        <v>Budget</v>
      </c>
      <c r="B424" s="180" t="str">
        <f>'Upload Sheet Pull'!B427</f>
        <v>7060-000000</v>
      </c>
      <c r="C424" s="180">
        <f>'Upload Sheet Pull'!C427</f>
        <v>963</v>
      </c>
      <c r="D424" s="180" t="str">
        <f>'Upload Sheet Pull'!D427</f>
        <v>006</v>
      </c>
      <c r="E424" s="180"/>
      <c r="F424" s="180" t="str">
        <f>IF('Upload Sheet Pull'!E427="","",'Upload Sheet Pull'!E427)</f>
        <v/>
      </c>
      <c r="G424" s="180"/>
      <c r="H424" s="186">
        <f>'Upload Sheet Pull'!J427</f>
        <v>0</v>
      </c>
      <c r="I424" s="186">
        <f>'Upload Sheet Pull'!K427</f>
        <v>0</v>
      </c>
      <c r="J424" s="186">
        <f>'Upload Sheet Pull'!L427</f>
        <v>0</v>
      </c>
      <c r="K424" s="186">
        <f>'Upload Sheet Pull'!M427</f>
        <v>0</v>
      </c>
      <c r="L424" s="186">
        <f>'Upload Sheet Pull'!N427</f>
        <v>0</v>
      </c>
      <c r="M424" s="186">
        <f>'Upload Sheet Pull'!O427</f>
        <v>0</v>
      </c>
      <c r="N424" s="186">
        <f>'Upload Sheet Pull'!P427</f>
        <v>0</v>
      </c>
      <c r="O424" s="186">
        <f>'Upload Sheet Pull'!Q427</f>
        <v>0</v>
      </c>
      <c r="P424" s="186">
        <f>'Upload Sheet Pull'!R427</f>
        <v>0</v>
      </c>
      <c r="Q424" s="186">
        <f>'Upload Sheet Pull'!S427</f>
        <v>0</v>
      </c>
      <c r="R424" s="186">
        <f>'Upload Sheet Pull'!T427</f>
        <v>0</v>
      </c>
      <c r="S424" s="186">
        <f>'Upload Sheet Pull'!U427</f>
        <v>0</v>
      </c>
      <c r="T424" s="186">
        <f t="shared" si="1"/>
        <v>0</v>
      </c>
      <c r="U424" s="180"/>
      <c r="V424" s="180"/>
      <c r="W424" s="180"/>
      <c r="X424" s="180"/>
      <c r="Y424" s="180"/>
      <c r="Z424" s="180"/>
    </row>
    <row r="425" ht="12.75" customHeight="1">
      <c r="A425" s="180" t="str">
        <f>'Upload Sheet Pull'!A428</f>
        <v>Budget</v>
      </c>
      <c r="B425" s="180" t="str">
        <f>'Upload Sheet Pull'!B428</f>
        <v>7062-000000</v>
      </c>
      <c r="C425" s="180">
        <f>'Upload Sheet Pull'!C428</f>
        <v>963</v>
      </c>
      <c r="D425" s="180" t="str">
        <f>'Upload Sheet Pull'!D428</f>
        <v>006</v>
      </c>
      <c r="E425" s="180"/>
      <c r="F425" s="180" t="str">
        <f>IF('Upload Sheet Pull'!E428="","",'Upload Sheet Pull'!E428)</f>
        <v/>
      </c>
      <c r="G425" s="180"/>
      <c r="H425" s="186">
        <f>'Upload Sheet Pull'!J428</f>
        <v>0</v>
      </c>
      <c r="I425" s="186">
        <f>'Upload Sheet Pull'!K428</f>
        <v>0</v>
      </c>
      <c r="J425" s="186">
        <f>'Upload Sheet Pull'!L428</f>
        <v>0</v>
      </c>
      <c r="K425" s="186">
        <f>'Upload Sheet Pull'!M428</f>
        <v>0</v>
      </c>
      <c r="L425" s="186">
        <f>'Upload Sheet Pull'!N428</f>
        <v>0</v>
      </c>
      <c r="M425" s="186">
        <f>'Upload Sheet Pull'!O428</f>
        <v>0</v>
      </c>
      <c r="N425" s="186">
        <f>'Upload Sheet Pull'!P428</f>
        <v>0</v>
      </c>
      <c r="O425" s="186">
        <f>'Upload Sheet Pull'!Q428</f>
        <v>0</v>
      </c>
      <c r="P425" s="186">
        <f>'Upload Sheet Pull'!R428</f>
        <v>0</v>
      </c>
      <c r="Q425" s="186">
        <f>'Upload Sheet Pull'!S428</f>
        <v>0</v>
      </c>
      <c r="R425" s="186">
        <f>'Upload Sheet Pull'!T428</f>
        <v>0</v>
      </c>
      <c r="S425" s="186">
        <f>'Upload Sheet Pull'!U428</f>
        <v>0</v>
      </c>
      <c r="T425" s="186">
        <f t="shared" si="1"/>
        <v>0</v>
      </c>
      <c r="U425" s="180"/>
      <c r="V425" s="180"/>
      <c r="W425" s="180"/>
      <c r="X425" s="180"/>
      <c r="Y425" s="180"/>
      <c r="Z425" s="180"/>
    </row>
    <row r="426" ht="12.75" customHeight="1">
      <c r="A426" s="180" t="str">
        <f>'Upload Sheet Pull'!A429</f>
        <v>Budget</v>
      </c>
      <c r="B426" s="180" t="str">
        <f>'Upload Sheet Pull'!B429</f>
        <v>7064-000000</v>
      </c>
      <c r="C426" s="180">
        <f>'Upload Sheet Pull'!C429</f>
        <v>963</v>
      </c>
      <c r="D426" s="180" t="str">
        <f>'Upload Sheet Pull'!D429</f>
        <v>006</v>
      </c>
      <c r="E426" s="180"/>
      <c r="F426" s="180" t="str">
        <f>IF('Upload Sheet Pull'!E429="","",'Upload Sheet Pull'!E429)</f>
        <v/>
      </c>
      <c r="G426" s="180"/>
      <c r="H426" s="186">
        <f>'Upload Sheet Pull'!J429</f>
        <v>0</v>
      </c>
      <c r="I426" s="186">
        <f>'Upload Sheet Pull'!K429</f>
        <v>0</v>
      </c>
      <c r="J426" s="186">
        <f>'Upload Sheet Pull'!L429</f>
        <v>0</v>
      </c>
      <c r="K426" s="186">
        <f>'Upload Sheet Pull'!M429</f>
        <v>0</v>
      </c>
      <c r="L426" s="186">
        <f>'Upload Sheet Pull'!N429</f>
        <v>0</v>
      </c>
      <c r="M426" s="186">
        <f>'Upload Sheet Pull'!O429</f>
        <v>0</v>
      </c>
      <c r="N426" s="186">
        <f>'Upload Sheet Pull'!P429</f>
        <v>0</v>
      </c>
      <c r="O426" s="186">
        <f>'Upload Sheet Pull'!Q429</f>
        <v>0</v>
      </c>
      <c r="P426" s="186">
        <f>'Upload Sheet Pull'!R429</f>
        <v>0</v>
      </c>
      <c r="Q426" s="186">
        <f>'Upload Sheet Pull'!S429</f>
        <v>0</v>
      </c>
      <c r="R426" s="186">
        <f>'Upload Sheet Pull'!T429</f>
        <v>0</v>
      </c>
      <c r="S426" s="186">
        <f>'Upload Sheet Pull'!U429</f>
        <v>0</v>
      </c>
      <c r="T426" s="186">
        <f t="shared" si="1"/>
        <v>0</v>
      </c>
      <c r="U426" s="180"/>
      <c r="V426" s="180"/>
      <c r="W426" s="180"/>
      <c r="X426" s="180"/>
      <c r="Y426" s="180"/>
      <c r="Z426" s="180"/>
    </row>
    <row r="427" ht="12.75" customHeight="1">
      <c r="A427" s="180" t="str">
        <f>'Upload Sheet Pull'!A430</f>
        <v>Budget</v>
      </c>
      <c r="B427" s="180" t="str">
        <f>'Upload Sheet Pull'!B430</f>
        <v>7066-000000</v>
      </c>
      <c r="C427" s="180">
        <f>'Upload Sheet Pull'!C430</f>
        <v>963</v>
      </c>
      <c r="D427" s="180" t="str">
        <f>'Upload Sheet Pull'!D430</f>
        <v>006</v>
      </c>
      <c r="E427" s="180"/>
      <c r="F427" s="180" t="str">
        <f>IF('Upload Sheet Pull'!E430="","",'Upload Sheet Pull'!E430)</f>
        <v/>
      </c>
      <c r="G427" s="180"/>
      <c r="H427" s="186">
        <f>'Upload Sheet Pull'!J430</f>
        <v>0</v>
      </c>
      <c r="I427" s="186">
        <f>'Upload Sheet Pull'!K430</f>
        <v>0</v>
      </c>
      <c r="J427" s="186">
        <f>'Upload Sheet Pull'!L430</f>
        <v>0</v>
      </c>
      <c r="K427" s="186">
        <f>'Upload Sheet Pull'!M430</f>
        <v>0</v>
      </c>
      <c r="L427" s="186">
        <f>'Upload Sheet Pull'!N430</f>
        <v>0</v>
      </c>
      <c r="M427" s="186">
        <f>'Upload Sheet Pull'!O430</f>
        <v>0</v>
      </c>
      <c r="N427" s="186">
        <f>'Upload Sheet Pull'!P430</f>
        <v>0</v>
      </c>
      <c r="O427" s="186">
        <f>'Upload Sheet Pull'!Q430</f>
        <v>0</v>
      </c>
      <c r="P427" s="186">
        <f>'Upload Sheet Pull'!R430</f>
        <v>0</v>
      </c>
      <c r="Q427" s="186">
        <f>'Upload Sheet Pull'!S430</f>
        <v>0</v>
      </c>
      <c r="R427" s="186">
        <f>'Upload Sheet Pull'!T430</f>
        <v>0</v>
      </c>
      <c r="S427" s="186">
        <f>'Upload Sheet Pull'!U430</f>
        <v>0</v>
      </c>
      <c r="T427" s="186">
        <f t="shared" si="1"/>
        <v>0</v>
      </c>
      <c r="U427" s="180"/>
      <c r="V427" s="180"/>
      <c r="W427" s="180"/>
      <c r="X427" s="180"/>
      <c r="Y427" s="180"/>
      <c r="Z427" s="180"/>
    </row>
    <row r="428" ht="12.75" customHeight="1">
      <c r="A428" s="180" t="str">
        <f>'Upload Sheet Pull'!A431</f>
        <v>Budget</v>
      </c>
      <c r="B428" s="180" t="str">
        <f>'Upload Sheet Pull'!B431</f>
        <v>7068-000000</v>
      </c>
      <c r="C428" s="180">
        <f>'Upload Sheet Pull'!C431</f>
        <v>963</v>
      </c>
      <c r="D428" s="180" t="str">
        <f>'Upload Sheet Pull'!D431</f>
        <v>006</v>
      </c>
      <c r="E428" s="180"/>
      <c r="F428" s="180" t="str">
        <f>IF('Upload Sheet Pull'!E431="","",'Upload Sheet Pull'!E431)</f>
        <v/>
      </c>
      <c r="G428" s="180"/>
      <c r="H428" s="186">
        <f>'Upload Sheet Pull'!J431</f>
        <v>0</v>
      </c>
      <c r="I428" s="186">
        <f>'Upload Sheet Pull'!K431</f>
        <v>0</v>
      </c>
      <c r="J428" s="186">
        <f>'Upload Sheet Pull'!L431</f>
        <v>0</v>
      </c>
      <c r="K428" s="186">
        <f>'Upload Sheet Pull'!M431</f>
        <v>0</v>
      </c>
      <c r="L428" s="186">
        <f>'Upload Sheet Pull'!N431</f>
        <v>0</v>
      </c>
      <c r="M428" s="186">
        <f>'Upload Sheet Pull'!O431</f>
        <v>0</v>
      </c>
      <c r="N428" s="186">
        <f>'Upload Sheet Pull'!P431</f>
        <v>0</v>
      </c>
      <c r="O428" s="186">
        <f>'Upload Sheet Pull'!Q431</f>
        <v>0</v>
      </c>
      <c r="P428" s="186">
        <f>'Upload Sheet Pull'!R431</f>
        <v>0</v>
      </c>
      <c r="Q428" s="186">
        <f>'Upload Sheet Pull'!S431</f>
        <v>0</v>
      </c>
      <c r="R428" s="186">
        <f>'Upload Sheet Pull'!T431</f>
        <v>0</v>
      </c>
      <c r="S428" s="186">
        <f>'Upload Sheet Pull'!U431</f>
        <v>0</v>
      </c>
      <c r="T428" s="186">
        <f t="shared" si="1"/>
        <v>0</v>
      </c>
      <c r="U428" s="180"/>
      <c r="V428" s="180"/>
      <c r="W428" s="180"/>
      <c r="X428" s="180"/>
      <c r="Y428" s="180"/>
      <c r="Z428" s="180"/>
    </row>
    <row r="429" ht="12.75" customHeight="1">
      <c r="A429" s="180" t="str">
        <f>'Upload Sheet Pull'!A432</f>
        <v>Budget</v>
      </c>
      <c r="B429" s="180" t="str">
        <f>'Upload Sheet Pull'!B432</f>
        <v>7058-000000</v>
      </c>
      <c r="C429" s="180">
        <f>'Upload Sheet Pull'!C432</f>
        <v>970</v>
      </c>
      <c r="D429" s="180" t="str">
        <f>'Upload Sheet Pull'!D432</f>
        <v>006</v>
      </c>
      <c r="E429" s="180"/>
      <c r="F429" s="180" t="str">
        <f>IF('Upload Sheet Pull'!E432="","",'Upload Sheet Pull'!E432)</f>
        <v/>
      </c>
      <c r="G429" s="180"/>
      <c r="H429" s="186">
        <f>'Upload Sheet Pull'!J432</f>
        <v>0</v>
      </c>
      <c r="I429" s="186">
        <f>'Upload Sheet Pull'!K432</f>
        <v>0</v>
      </c>
      <c r="J429" s="186">
        <f>'Upload Sheet Pull'!L432</f>
        <v>0</v>
      </c>
      <c r="K429" s="186">
        <f>'Upload Sheet Pull'!M432</f>
        <v>0</v>
      </c>
      <c r="L429" s="186">
        <f>'Upload Sheet Pull'!N432</f>
        <v>0</v>
      </c>
      <c r="M429" s="186">
        <f>'Upload Sheet Pull'!O432</f>
        <v>0</v>
      </c>
      <c r="N429" s="186">
        <f>'Upload Sheet Pull'!P432</f>
        <v>900</v>
      </c>
      <c r="O429" s="186">
        <f>'Upload Sheet Pull'!Q432</f>
        <v>0</v>
      </c>
      <c r="P429" s="186">
        <f>'Upload Sheet Pull'!R432</f>
        <v>0</v>
      </c>
      <c r="Q429" s="186">
        <f>'Upload Sheet Pull'!S432</f>
        <v>0</v>
      </c>
      <c r="R429" s="186">
        <f>'Upload Sheet Pull'!T432</f>
        <v>0</v>
      </c>
      <c r="S429" s="186">
        <f>'Upload Sheet Pull'!U432</f>
        <v>0</v>
      </c>
      <c r="T429" s="186">
        <f t="shared" si="1"/>
        <v>900</v>
      </c>
      <c r="U429" s="180"/>
      <c r="V429" s="180"/>
      <c r="W429" s="180"/>
      <c r="X429" s="180"/>
      <c r="Y429" s="180"/>
      <c r="Z429" s="180"/>
    </row>
    <row r="430" ht="12.75" customHeight="1">
      <c r="A430" s="180" t="str">
        <f>'Upload Sheet Pull'!A433</f>
        <v>Budget</v>
      </c>
      <c r="B430" s="180" t="str">
        <f>'Upload Sheet Pull'!B433</f>
        <v>7058-000000</v>
      </c>
      <c r="C430" s="180">
        <f>'Upload Sheet Pull'!C433</f>
        <v>971</v>
      </c>
      <c r="D430" s="180" t="str">
        <f>'Upload Sheet Pull'!D433</f>
        <v>006</v>
      </c>
      <c r="E430" s="180"/>
      <c r="F430" s="180" t="str">
        <f>IF('Upload Sheet Pull'!E433="","",'Upload Sheet Pull'!E433)</f>
        <v/>
      </c>
      <c r="G430" s="180"/>
      <c r="H430" s="186">
        <f>'Upload Sheet Pull'!J433</f>
        <v>0</v>
      </c>
      <c r="I430" s="186">
        <f>'Upload Sheet Pull'!K433</f>
        <v>0</v>
      </c>
      <c r="J430" s="186">
        <f>'Upload Sheet Pull'!L433</f>
        <v>0</v>
      </c>
      <c r="K430" s="186">
        <f>'Upload Sheet Pull'!M433</f>
        <v>0</v>
      </c>
      <c r="L430" s="186">
        <f>'Upload Sheet Pull'!N433</f>
        <v>0</v>
      </c>
      <c r="M430" s="186">
        <f>'Upload Sheet Pull'!O433</f>
        <v>0</v>
      </c>
      <c r="N430" s="186">
        <f>'Upload Sheet Pull'!P433</f>
        <v>900</v>
      </c>
      <c r="O430" s="186">
        <f>'Upload Sheet Pull'!Q433</f>
        <v>0</v>
      </c>
      <c r="P430" s="186">
        <f>'Upload Sheet Pull'!R433</f>
        <v>0</v>
      </c>
      <c r="Q430" s="186">
        <f>'Upload Sheet Pull'!S433</f>
        <v>0</v>
      </c>
      <c r="R430" s="186">
        <f>'Upload Sheet Pull'!T433</f>
        <v>0</v>
      </c>
      <c r="S430" s="186">
        <f>'Upload Sheet Pull'!U433</f>
        <v>0</v>
      </c>
      <c r="T430" s="186">
        <f t="shared" si="1"/>
        <v>900</v>
      </c>
      <c r="U430" s="180"/>
      <c r="V430" s="180"/>
      <c r="W430" s="180"/>
      <c r="X430" s="180"/>
      <c r="Y430" s="180"/>
      <c r="Z430" s="180"/>
    </row>
    <row r="431" ht="12.75" customHeight="1">
      <c r="A431" s="180" t="str">
        <f>'Upload Sheet Pull'!A434</f>
        <v>Budget</v>
      </c>
      <c r="B431" s="180" t="str">
        <f>'Upload Sheet Pull'!B434</f>
        <v>7058-000000</v>
      </c>
      <c r="C431" s="180">
        <f>'Upload Sheet Pull'!C434</f>
        <v>972</v>
      </c>
      <c r="D431" s="180" t="str">
        <f>'Upload Sheet Pull'!D434</f>
        <v>006</v>
      </c>
      <c r="E431" s="180"/>
      <c r="F431" s="180" t="str">
        <f>IF('Upload Sheet Pull'!E434="","",'Upload Sheet Pull'!E434)</f>
        <v/>
      </c>
      <c r="G431" s="180"/>
      <c r="H431" s="186">
        <f>'Upload Sheet Pull'!J434</f>
        <v>0</v>
      </c>
      <c r="I431" s="186">
        <f>'Upload Sheet Pull'!K434</f>
        <v>0</v>
      </c>
      <c r="J431" s="186">
        <f>'Upload Sheet Pull'!L434</f>
        <v>0</v>
      </c>
      <c r="K431" s="186">
        <f>'Upload Sheet Pull'!M434</f>
        <v>0</v>
      </c>
      <c r="L431" s="186">
        <f>'Upload Sheet Pull'!N434</f>
        <v>0</v>
      </c>
      <c r="M431" s="186">
        <f>'Upload Sheet Pull'!O434</f>
        <v>0</v>
      </c>
      <c r="N431" s="186">
        <f>'Upload Sheet Pull'!P434</f>
        <v>900</v>
      </c>
      <c r="O431" s="186">
        <f>'Upload Sheet Pull'!Q434</f>
        <v>0</v>
      </c>
      <c r="P431" s="186">
        <f>'Upload Sheet Pull'!R434</f>
        <v>0</v>
      </c>
      <c r="Q431" s="186">
        <f>'Upload Sheet Pull'!S434</f>
        <v>0</v>
      </c>
      <c r="R431" s="186">
        <f>'Upload Sheet Pull'!T434</f>
        <v>0</v>
      </c>
      <c r="S431" s="186">
        <f>'Upload Sheet Pull'!U434</f>
        <v>0</v>
      </c>
      <c r="T431" s="186">
        <f t="shared" si="1"/>
        <v>900</v>
      </c>
      <c r="U431" s="180"/>
      <c r="V431" s="180"/>
      <c r="W431" s="180"/>
      <c r="X431" s="180"/>
      <c r="Y431" s="180"/>
      <c r="Z431" s="180"/>
    </row>
    <row r="432" ht="12.75" customHeight="1">
      <c r="A432" s="180" t="str">
        <f>'Upload Sheet Pull'!A435</f>
        <v>Budget</v>
      </c>
      <c r="B432" s="180" t="str">
        <f>'Upload Sheet Pull'!B435</f>
        <v>7058-000000</v>
      </c>
      <c r="C432" s="180">
        <f>'Upload Sheet Pull'!C435</f>
        <v>973</v>
      </c>
      <c r="D432" s="180" t="str">
        <f>'Upload Sheet Pull'!D435</f>
        <v>006</v>
      </c>
      <c r="E432" s="180"/>
      <c r="F432" s="180" t="str">
        <f>IF('Upload Sheet Pull'!E435="","",'Upload Sheet Pull'!E435)</f>
        <v/>
      </c>
      <c r="G432" s="180"/>
      <c r="H432" s="186">
        <f>'Upload Sheet Pull'!J435</f>
        <v>0</v>
      </c>
      <c r="I432" s="186">
        <f>'Upload Sheet Pull'!K435</f>
        <v>0</v>
      </c>
      <c r="J432" s="186">
        <f>'Upload Sheet Pull'!L435</f>
        <v>0</v>
      </c>
      <c r="K432" s="186">
        <f>'Upload Sheet Pull'!M435</f>
        <v>0</v>
      </c>
      <c r="L432" s="186">
        <f>'Upload Sheet Pull'!N435</f>
        <v>0</v>
      </c>
      <c r="M432" s="186">
        <f>'Upload Sheet Pull'!O435</f>
        <v>0</v>
      </c>
      <c r="N432" s="186">
        <f>'Upload Sheet Pull'!P435</f>
        <v>0</v>
      </c>
      <c r="O432" s="186">
        <f>'Upload Sheet Pull'!Q435</f>
        <v>0</v>
      </c>
      <c r="P432" s="186">
        <f>'Upload Sheet Pull'!R435</f>
        <v>0</v>
      </c>
      <c r="Q432" s="186">
        <f>'Upload Sheet Pull'!S435</f>
        <v>0</v>
      </c>
      <c r="R432" s="186">
        <f>'Upload Sheet Pull'!T435</f>
        <v>0</v>
      </c>
      <c r="S432" s="186">
        <f>'Upload Sheet Pull'!U435</f>
        <v>0</v>
      </c>
      <c r="T432" s="186">
        <f t="shared" si="1"/>
        <v>0</v>
      </c>
      <c r="U432" s="180"/>
      <c r="V432" s="180"/>
      <c r="W432" s="180"/>
      <c r="X432" s="180"/>
      <c r="Y432" s="180"/>
      <c r="Z432" s="180"/>
    </row>
    <row r="433" ht="12.75" customHeight="1">
      <c r="A433" s="180" t="str">
        <f>'Upload Sheet Pull'!A436</f>
        <v>Budget</v>
      </c>
      <c r="B433" s="180" t="str">
        <f>'Upload Sheet Pull'!B436</f>
        <v>7058-000000</v>
      </c>
      <c r="C433" s="180">
        <f>'Upload Sheet Pull'!C436</f>
        <v>974</v>
      </c>
      <c r="D433" s="180" t="str">
        <f>'Upload Sheet Pull'!D436</f>
        <v>006</v>
      </c>
      <c r="E433" s="180"/>
      <c r="F433" s="180" t="str">
        <f>IF('Upload Sheet Pull'!E436="","",'Upload Sheet Pull'!E436)</f>
        <v/>
      </c>
      <c r="G433" s="180"/>
      <c r="H433" s="186">
        <f>'Upload Sheet Pull'!J436</f>
        <v>0</v>
      </c>
      <c r="I433" s="186">
        <f>'Upload Sheet Pull'!K436</f>
        <v>0</v>
      </c>
      <c r="J433" s="186">
        <f>'Upload Sheet Pull'!L436</f>
        <v>0</v>
      </c>
      <c r="K433" s="186">
        <f>'Upload Sheet Pull'!M436</f>
        <v>0</v>
      </c>
      <c r="L433" s="186">
        <f>'Upload Sheet Pull'!N436</f>
        <v>0</v>
      </c>
      <c r="M433" s="186">
        <f>'Upload Sheet Pull'!O436</f>
        <v>0</v>
      </c>
      <c r="N433" s="186">
        <f>'Upload Sheet Pull'!P436</f>
        <v>0</v>
      </c>
      <c r="O433" s="186">
        <f>'Upload Sheet Pull'!Q436</f>
        <v>0</v>
      </c>
      <c r="P433" s="186">
        <f>'Upload Sheet Pull'!R436</f>
        <v>0</v>
      </c>
      <c r="Q433" s="186">
        <f>'Upload Sheet Pull'!S436</f>
        <v>0</v>
      </c>
      <c r="R433" s="186">
        <f>'Upload Sheet Pull'!T436</f>
        <v>0</v>
      </c>
      <c r="S433" s="186">
        <f>'Upload Sheet Pull'!U436</f>
        <v>0</v>
      </c>
      <c r="T433" s="186">
        <f t="shared" si="1"/>
        <v>0</v>
      </c>
      <c r="U433" s="180"/>
      <c r="V433" s="180"/>
      <c r="W433" s="180"/>
      <c r="X433" s="180"/>
      <c r="Y433" s="180"/>
      <c r="Z433" s="180"/>
    </row>
    <row r="434" ht="12.75" customHeight="1">
      <c r="A434" s="180" t="str">
        <f>'Upload Sheet Pull'!A437</f>
        <v>Budget</v>
      </c>
      <c r="B434" s="180" t="str">
        <f>'Upload Sheet Pull'!B437</f>
        <v>7058-000000</v>
      </c>
      <c r="C434" s="180">
        <f>'Upload Sheet Pull'!C437</f>
        <v>975</v>
      </c>
      <c r="D434" s="180" t="str">
        <f>'Upload Sheet Pull'!D437</f>
        <v>006</v>
      </c>
      <c r="E434" s="180"/>
      <c r="F434" s="180" t="str">
        <f>IF('Upload Sheet Pull'!E437="","",'Upload Sheet Pull'!E437)</f>
        <v/>
      </c>
      <c r="G434" s="180"/>
      <c r="H434" s="186">
        <f>'Upload Sheet Pull'!J437</f>
        <v>0</v>
      </c>
      <c r="I434" s="186">
        <f>'Upload Sheet Pull'!K437</f>
        <v>0</v>
      </c>
      <c r="J434" s="186">
        <f>'Upload Sheet Pull'!L437</f>
        <v>0</v>
      </c>
      <c r="K434" s="186">
        <f>'Upload Sheet Pull'!M437</f>
        <v>0</v>
      </c>
      <c r="L434" s="186">
        <f>'Upload Sheet Pull'!N437</f>
        <v>0</v>
      </c>
      <c r="M434" s="186">
        <f>'Upload Sheet Pull'!O437</f>
        <v>0</v>
      </c>
      <c r="N434" s="186">
        <f>'Upload Sheet Pull'!P437</f>
        <v>0</v>
      </c>
      <c r="O434" s="186">
        <f>'Upload Sheet Pull'!Q437</f>
        <v>0</v>
      </c>
      <c r="P434" s="186">
        <f>'Upload Sheet Pull'!R437</f>
        <v>0</v>
      </c>
      <c r="Q434" s="186">
        <f>'Upload Sheet Pull'!S437</f>
        <v>0</v>
      </c>
      <c r="R434" s="186">
        <f>'Upload Sheet Pull'!T437</f>
        <v>0</v>
      </c>
      <c r="S434" s="186">
        <f>'Upload Sheet Pull'!U437</f>
        <v>0</v>
      </c>
      <c r="T434" s="186">
        <f t="shared" si="1"/>
        <v>0</v>
      </c>
      <c r="U434" s="180"/>
      <c r="V434" s="180"/>
      <c r="W434" s="180"/>
      <c r="X434" s="180"/>
      <c r="Y434" s="180"/>
      <c r="Z434" s="180"/>
    </row>
    <row r="435" ht="12.75" customHeight="1">
      <c r="A435" s="180" t="str">
        <f>'Upload Sheet Pull'!A438</f>
        <v>Budget</v>
      </c>
      <c r="B435" s="180" t="str">
        <f>'Upload Sheet Pull'!B438</f>
        <v>7058-000000</v>
      </c>
      <c r="C435" s="180">
        <f>'Upload Sheet Pull'!C438</f>
        <v>976</v>
      </c>
      <c r="D435" s="180" t="str">
        <f>'Upload Sheet Pull'!D438</f>
        <v>006</v>
      </c>
      <c r="E435" s="180"/>
      <c r="F435" s="180" t="str">
        <f>IF('Upload Sheet Pull'!E438="","",'Upload Sheet Pull'!E438)</f>
        <v/>
      </c>
      <c r="G435" s="180"/>
      <c r="H435" s="186">
        <f>'Upload Sheet Pull'!J438</f>
        <v>0</v>
      </c>
      <c r="I435" s="186">
        <f>'Upload Sheet Pull'!K438</f>
        <v>0</v>
      </c>
      <c r="J435" s="186">
        <f>'Upload Sheet Pull'!L438</f>
        <v>0</v>
      </c>
      <c r="K435" s="186">
        <f>'Upload Sheet Pull'!M438</f>
        <v>0</v>
      </c>
      <c r="L435" s="186">
        <f>'Upload Sheet Pull'!N438</f>
        <v>0</v>
      </c>
      <c r="M435" s="186">
        <f>'Upload Sheet Pull'!O438</f>
        <v>0</v>
      </c>
      <c r="N435" s="186">
        <f>'Upload Sheet Pull'!P438</f>
        <v>0</v>
      </c>
      <c r="O435" s="186">
        <f>'Upload Sheet Pull'!Q438</f>
        <v>0</v>
      </c>
      <c r="P435" s="186">
        <f>'Upload Sheet Pull'!R438</f>
        <v>0</v>
      </c>
      <c r="Q435" s="186">
        <f>'Upload Sheet Pull'!S438</f>
        <v>0</v>
      </c>
      <c r="R435" s="186">
        <f>'Upload Sheet Pull'!T438</f>
        <v>0</v>
      </c>
      <c r="S435" s="186">
        <f>'Upload Sheet Pull'!U438</f>
        <v>0</v>
      </c>
      <c r="T435" s="186">
        <f t="shared" si="1"/>
        <v>0</v>
      </c>
      <c r="U435" s="180"/>
      <c r="V435" s="180"/>
      <c r="W435" s="180"/>
      <c r="X435" s="180"/>
      <c r="Y435" s="180"/>
      <c r="Z435" s="180"/>
    </row>
    <row r="436" ht="12.75" customHeight="1">
      <c r="A436" s="180" t="str">
        <f>'Upload Sheet Pull'!A439</f>
        <v>Budget</v>
      </c>
      <c r="B436" s="180" t="str">
        <f>'Upload Sheet Pull'!B439</f>
        <v>7058-000000</v>
      </c>
      <c r="C436" s="180">
        <f>'Upload Sheet Pull'!C439</f>
        <v>977</v>
      </c>
      <c r="D436" s="180" t="str">
        <f>'Upload Sheet Pull'!D439</f>
        <v>006</v>
      </c>
      <c r="E436" s="180"/>
      <c r="F436" s="180" t="str">
        <f>IF('Upload Sheet Pull'!E439="","",'Upload Sheet Pull'!E439)</f>
        <v/>
      </c>
      <c r="G436" s="180"/>
      <c r="H436" s="186">
        <f>'Upload Sheet Pull'!J439</f>
        <v>0</v>
      </c>
      <c r="I436" s="186">
        <f>'Upload Sheet Pull'!K439</f>
        <v>0</v>
      </c>
      <c r="J436" s="186">
        <f>'Upload Sheet Pull'!L439</f>
        <v>0</v>
      </c>
      <c r="K436" s="186">
        <f>'Upload Sheet Pull'!M439</f>
        <v>0</v>
      </c>
      <c r="L436" s="186">
        <f>'Upload Sheet Pull'!N439</f>
        <v>0</v>
      </c>
      <c r="M436" s="186">
        <f>'Upload Sheet Pull'!O439</f>
        <v>0</v>
      </c>
      <c r="N436" s="186">
        <f>'Upload Sheet Pull'!P439</f>
        <v>0</v>
      </c>
      <c r="O436" s="186">
        <f>'Upload Sheet Pull'!Q439</f>
        <v>0</v>
      </c>
      <c r="P436" s="186">
        <f>'Upload Sheet Pull'!R439</f>
        <v>0</v>
      </c>
      <c r="Q436" s="186">
        <f>'Upload Sheet Pull'!S439</f>
        <v>0</v>
      </c>
      <c r="R436" s="186">
        <f>'Upload Sheet Pull'!T439</f>
        <v>0</v>
      </c>
      <c r="S436" s="186">
        <f>'Upload Sheet Pull'!U439</f>
        <v>0</v>
      </c>
      <c r="T436" s="186">
        <f t="shared" si="1"/>
        <v>0</v>
      </c>
      <c r="U436" s="180"/>
      <c r="V436" s="180"/>
      <c r="W436" s="180"/>
      <c r="X436" s="180"/>
      <c r="Y436" s="180"/>
      <c r="Z436" s="180"/>
    </row>
    <row r="437" ht="12.75" customHeight="1">
      <c r="A437" s="180" t="str">
        <f>'Upload Sheet Pull'!A440</f>
        <v>Budget</v>
      </c>
      <c r="B437" s="180" t="str">
        <f>'Upload Sheet Pull'!B440</f>
        <v>7058-000000</v>
      </c>
      <c r="C437" s="180">
        <f>'Upload Sheet Pull'!C440</f>
        <v>978</v>
      </c>
      <c r="D437" s="180" t="str">
        <f>'Upload Sheet Pull'!D440</f>
        <v>006</v>
      </c>
      <c r="E437" s="180"/>
      <c r="F437" s="180" t="str">
        <f>IF('Upload Sheet Pull'!E440="","",'Upload Sheet Pull'!E440)</f>
        <v/>
      </c>
      <c r="G437" s="180"/>
      <c r="H437" s="186">
        <f>'Upload Sheet Pull'!J440</f>
        <v>0</v>
      </c>
      <c r="I437" s="186">
        <f>'Upload Sheet Pull'!K440</f>
        <v>0</v>
      </c>
      <c r="J437" s="186">
        <f>'Upload Sheet Pull'!L440</f>
        <v>0</v>
      </c>
      <c r="K437" s="186">
        <f>'Upload Sheet Pull'!M440</f>
        <v>0</v>
      </c>
      <c r="L437" s="186">
        <f>'Upload Sheet Pull'!N440</f>
        <v>0</v>
      </c>
      <c r="M437" s="186">
        <f>'Upload Sheet Pull'!O440</f>
        <v>0</v>
      </c>
      <c r="N437" s="186">
        <f>'Upload Sheet Pull'!P440</f>
        <v>0</v>
      </c>
      <c r="O437" s="186">
        <f>'Upload Sheet Pull'!Q440</f>
        <v>0</v>
      </c>
      <c r="P437" s="186">
        <f>'Upload Sheet Pull'!R440</f>
        <v>0</v>
      </c>
      <c r="Q437" s="186">
        <f>'Upload Sheet Pull'!S440</f>
        <v>0</v>
      </c>
      <c r="R437" s="186">
        <f>'Upload Sheet Pull'!T440</f>
        <v>0</v>
      </c>
      <c r="S437" s="186">
        <f>'Upload Sheet Pull'!U440</f>
        <v>0</v>
      </c>
      <c r="T437" s="186">
        <f t="shared" si="1"/>
        <v>0</v>
      </c>
      <c r="U437" s="180"/>
      <c r="V437" s="180"/>
      <c r="W437" s="180"/>
      <c r="X437" s="180"/>
      <c r="Y437" s="180"/>
      <c r="Z437" s="180"/>
    </row>
    <row r="438" ht="12.75" customHeight="1">
      <c r="A438" s="180" t="str">
        <f>'Upload Sheet Pull'!A441</f>
        <v>Budget</v>
      </c>
      <c r="B438" s="180" t="str">
        <f>'Upload Sheet Pull'!B441</f>
        <v>7058-000000</v>
      </c>
      <c r="C438" s="180">
        <f>'Upload Sheet Pull'!C441</f>
        <v>979</v>
      </c>
      <c r="D438" s="180" t="str">
        <f>'Upload Sheet Pull'!D441</f>
        <v>006</v>
      </c>
      <c r="E438" s="180"/>
      <c r="F438" s="180" t="str">
        <f>IF('Upload Sheet Pull'!E441="","",'Upload Sheet Pull'!E441)</f>
        <v/>
      </c>
      <c r="G438" s="180"/>
      <c r="H438" s="186">
        <f>'Upload Sheet Pull'!J441</f>
        <v>0</v>
      </c>
      <c r="I438" s="186">
        <f>'Upload Sheet Pull'!K441</f>
        <v>0</v>
      </c>
      <c r="J438" s="186">
        <f>'Upload Sheet Pull'!L441</f>
        <v>0</v>
      </c>
      <c r="K438" s="186">
        <f>'Upload Sheet Pull'!M441</f>
        <v>0</v>
      </c>
      <c r="L438" s="186">
        <f>'Upload Sheet Pull'!N441</f>
        <v>0</v>
      </c>
      <c r="M438" s="186">
        <f>'Upload Sheet Pull'!O441</f>
        <v>0</v>
      </c>
      <c r="N438" s="186">
        <f>'Upload Sheet Pull'!P441</f>
        <v>0</v>
      </c>
      <c r="O438" s="186">
        <f>'Upload Sheet Pull'!Q441</f>
        <v>0</v>
      </c>
      <c r="P438" s="186">
        <f>'Upload Sheet Pull'!R441</f>
        <v>0</v>
      </c>
      <c r="Q438" s="186">
        <f>'Upload Sheet Pull'!S441</f>
        <v>0</v>
      </c>
      <c r="R438" s="186">
        <f>'Upload Sheet Pull'!T441</f>
        <v>0</v>
      </c>
      <c r="S438" s="186">
        <f>'Upload Sheet Pull'!U441</f>
        <v>0</v>
      </c>
      <c r="T438" s="186">
        <f t="shared" si="1"/>
        <v>0</v>
      </c>
      <c r="U438" s="180"/>
      <c r="V438" s="180"/>
      <c r="W438" s="180"/>
      <c r="X438" s="180"/>
      <c r="Y438" s="180"/>
      <c r="Z438" s="180"/>
    </row>
    <row r="439" ht="12.75" customHeight="1">
      <c r="A439" s="180" t="str">
        <f>'Upload Sheet Pull'!A442</f>
        <v>Budget</v>
      </c>
      <c r="B439" s="180" t="str">
        <f>'Upload Sheet Pull'!B442</f>
        <v>7058-000000</v>
      </c>
      <c r="C439" s="180">
        <f>'Upload Sheet Pull'!C442</f>
        <v>980</v>
      </c>
      <c r="D439" s="180" t="str">
        <f>'Upload Sheet Pull'!D442</f>
        <v>006</v>
      </c>
      <c r="E439" s="180"/>
      <c r="F439" s="180" t="str">
        <f>IF('Upload Sheet Pull'!E442="","",'Upload Sheet Pull'!E442)</f>
        <v/>
      </c>
      <c r="G439" s="180"/>
      <c r="H439" s="186">
        <f>'Upload Sheet Pull'!J442</f>
        <v>0</v>
      </c>
      <c r="I439" s="186">
        <f>'Upload Sheet Pull'!K442</f>
        <v>0</v>
      </c>
      <c r="J439" s="186">
        <f>'Upload Sheet Pull'!L442</f>
        <v>0</v>
      </c>
      <c r="K439" s="186">
        <f>'Upload Sheet Pull'!M442</f>
        <v>0</v>
      </c>
      <c r="L439" s="186">
        <f>'Upload Sheet Pull'!N442</f>
        <v>0</v>
      </c>
      <c r="M439" s="186">
        <f>'Upload Sheet Pull'!O442</f>
        <v>0</v>
      </c>
      <c r="N439" s="186">
        <f>'Upload Sheet Pull'!P442</f>
        <v>0</v>
      </c>
      <c r="O439" s="186">
        <f>'Upload Sheet Pull'!Q442</f>
        <v>0</v>
      </c>
      <c r="P439" s="186">
        <f>'Upload Sheet Pull'!R442</f>
        <v>0</v>
      </c>
      <c r="Q439" s="186">
        <f>'Upload Sheet Pull'!S442</f>
        <v>0</v>
      </c>
      <c r="R439" s="186">
        <f>'Upload Sheet Pull'!T442</f>
        <v>0</v>
      </c>
      <c r="S439" s="186">
        <f>'Upload Sheet Pull'!U442</f>
        <v>0</v>
      </c>
      <c r="T439" s="186">
        <f t="shared" si="1"/>
        <v>0</v>
      </c>
      <c r="U439" s="180"/>
      <c r="V439" s="180"/>
      <c r="W439" s="180"/>
      <c r="X439" s="180"/>
      <c r="Y439" s="180"/>
      <c r="Z439" s="180"/>
    </row>
    <row r="440" ht="12.75" customHeight="1">
      <c r="A440" s="180" t="str">
        <f>'Upload Sheet Pull'!A443</f>
        <v>Budget</v>
      </c>
      <c r="B440" s="180" t="str">
        <f>'Upload Sheet Pull'!B443</f>
        <v>7058-000000</v>
      </c>
      <c r="C440" s="180">
        <f>'Upload Sheet Pull'!C443</f>
        <v>981</v>
      </c>
      <c r="D440" s="180" t="str">
        <f>'Upload Sheet Pull'!D443</f>
        <v>006</v>
      </c>
      <c r="E440" s="180"/>
      <c r="F440" s="180" t="str">
        <f>IF('Upload Sheet Pull'!E443="","",'Upload Sheet Pull'!E443)</f>
        <v/>
      </c>
      <c r="G440" s="180"/>
      <c r="H440" s="186">
        <f>'Upload Sheet Pull'!J443</f>
        <v>0</v>
      </c>
      <c r="I440" s="186">
        <f>'Upload Sheet Pull'!K443</f>
        <v>0</v>
      </c>
      <c r="J440" s="186">
        <f>'Upload Sheet Pull'!L443</f>
        <v>0</v>
      </c>
      <c r="K440" s="186">
        <f>'Upload Sheet Pull'!M443</f>
        <v>0</v>
      </c>
      <c r="L440" s="186">
        <f>'Upload Sheet Pull'!N443</f>
        <v>0</v>
      </c>
      <c r="M440" s="186">
        <f>'Upload Sheet Pull'!O443</f>
        <v>0</v>
      </c>
      <c r="N440" s="186">
        <f>'Upload Sheet Pull'!P443</f>
        <v>0</v>
      </c>
      <c r="O440" s="186">
        <f>'Upload Sheet Pull'!Q443</f>
        <v>0</v>
      </c>
      <c r="P440" s="186">
        <f>'Upload Sheet Pull'!R443</f>
        <v>0</v>
      </c>
      <c r="Q440" s="186">
        <f>'Upload Sheet Pull'!S443</f>
        <v>0</v>
      </c>
      <c r="R440" s="186">
        <f>'Upload Sheet Pull'!T443</f>
        <v>0</v>
      </c>
      <c r="S440" s="186">
        <f>'Upload Sheet Pull'!U443</f>
        <v>0</v>
      </c>
      <c r="T440" s="186">
        <f t="shared" si="1"/>
        <v>0</v>
      </c>
      <c r="U440" s="180"/>
      <c r="V440" s="180"/>
      <c r="W440" s="180"/>
      <c r="X440" s="180"/>
      <c r="Y440" s="180"/>
      <c r="Z440" s="180"/>
    </row>
    <row r="441" ht="12.75" customHeight="1">
      <c r="A441" s="180" t="str">
        <f>'Upload Sheet Pull'!A444</f>
        <v>Budget</v>
      </c>
      <c r="B441" s="180" t="str">
        <f>'Upload Sheet Pull'!B444</f>
        <v>7058-000000</v>
      </c>
      <c r="C441" s="180">
        <f>'Upload Sheet Pull'!C444</f>
        <v>982</v>
      </c>
      <c r="D441" s="180" t="str">
        <f>'Upload Sheet Pull'!D444</f>
        <v>006</v>
      </c>
      <c r="E441" s="180"/>
      <c r="F441" s="180" t="str">
        <f>IF('Upload Sheet Pull'!E444="","",'Upload Sheet Pull'!E444)</f>
        <v/>
      </c>
      <c r="G441" s="180"/>
      <c r="H441" s="186">
        <f>'Upload Sheet Pull'!J444</f>
        <v>0</v>
      </c>
      <c r="I441" s="186">
        <f>'Upload Sheet Pull'!K444</f>
        <v>0</v>
      </c>
      <c r="J441" s="186">
        <f>'Upload Sheet Pull'!L444</f>
        <v>0</v>
      </c>
      <c r="K441" s="186">
        <f>'Upload Sheet Pull'!M444</f>
        <v>0</v>
      </c>
      <c r="L441" s="186">
        <f>'Upload Sheet Pull'!N444</f>
        <v>0</v>
      </c>
      <c r="M441" s="186">
        <f>'Upload Sheet Pull'!O444</f>
        <v>0</v>
      </c>
      <c r="N441" s="186">
        <f>'Upload Sheet Pull'!P444</f>
        <v>0</v>
      </c>
      <c r="O441" s="186">
        <f>'Upload Sheet Pull'!Q444</f>
        <v>0</v>
      </c>
      <c r="P441" s="186">
        <f>'Upload Sheet Pull'!R444</f>
        <v>0</v>
      </c>
      <c r="Q441" s="186">
        <f>'Upload Sheet Pull'!S444</f>
        <v>0</v>
      </c>
      <c r="R441" s="186">
        <f>'Upload Sheet Pull'!T444</f>
        <v>0</v>
      </c>
      <c r="S441" s="186">
        <f>'Upload Sheet Pull'!U444</f>
        <v>0</v>
      </c>
      <c r="T441" s="186">
        <f t="shared" si="1"/>
        <v>0</v>
      </c>
      <c r="U441" s="180"/>
      <c r="V441" s="180"/>
      <c r="W441" s="180"/>
      <c r="X441" s="180"/>
      <c r="Y441" s="180"/>
      <c r="Z441" s="180"/>
    </row>
    <row r="442" ht="12.75" customHeight="1">
      <c r="A442" s="180"/>
      <c r="B442" s="180"/>
      <c r="C442" s="180"/>
      <c r="D442" s="180"/>
      <c r="E442" s="180"/>
      <c r="F442" s="180"/>
      <c r="G442" s="180"/>
      <c r="H442" s="180"/>
      <c r="I442" s="180"/>
      <c r="J442" s="180"/>
      <c r="K442" s="180"/>
      <c r="L442" s="180"/>
      <c r="M442" s="180"/>
      <c r="N442" s="180"/>
      <c r="O442" s="180"/>
      <c r="P442" s="180"/>
      <c r="Q442" s="180"/>
      <c r="R442" s="180"/>
      <c r="S442" s="180"/>
      <c r="T442" s="180"/>
      <c r="U442" s="180"/>
      <c r="V442" s="180"/>
      <c r="W442" s="180"/>
      <c r="X442" s="180"/>
      <c r="Y442" s="180"/>
      <c r="Z442" s="180"/>
    </row>
    <row r="443" ht="12.75" customHeight="1">
      <c r="A443" s="180"/>
      <c r="B443" s="180"/>
      <c r="C443" s="180"/>
      <c r="D443" s="180"/>
      <c r="E443" s="180"/>
      <c r="F443" s="180"/>
      <c r="G443" s="180"/>
      <c r="H443" s="180"/>
      <c r="I443" s="180"/>
      <c r="J443" s="180"/>
      <c r="K443" s="180"/>
      <c r="L443" s="180"/>
      <c r="M443" s="180"/>
      <c r="N443" s="180"/>
      <c r="O443" s="180"/>
      <c r="P443" s="180"/>
      <c r="Q443" s="180"/>
      <c r="R443" s="180"/>
      <c r="S443" s="180"/>
      <c r="T443" s="180"/>
      <c r="U443" s="180"/>
      <c r="V443" s="180"/>
      <c r="W443" s="180"/>
      <c r="X443" s="180"/>
      <c r="Y443" s="180"/>
      <c r="Z443" s="180"/>
    </row>
    <row r="444" ht="12.75" customHeight="1">
      <c r="A444" s="180"/>
      <c r="B444" s="180"/>
      <c r="C444" s="180"/>
      <c r="D444" s="180"/>
      <c r="E444" s="180"/>
      <c r="F444" s="180"/>
      <c r="G444" s="180"/>
      <c r="H444" s="180"/>
      <c r="I444" s="180"/>
      <c r="J444" s="180"/>
      <c r="K444" s="180"/>
      <c r="L444" s="180"/>
      <c r="M444" s="180"/>
      <c r="N444" s="180"/>
      <c r="O444" s="180"/>
      <c r="P444" s="180"/>
      <c r="Q444" s="180"/>
      <c r="R444" s="180"/>
      <c r="S444" s="180"/>
      <c r="T444" s="180"/>
      <c r="U444" s="180"/>
      <c r="V444" s="180"/>
      <c r="W444" s="180"/>
      <c r="X444" s="180"/>
      <c r="Y444" s="180"/>
      <c r="Z444" s="180"/>
    </row>
    <row r="445" ht="12.75" customHeight="1">
      <c r="A445" s="180"/>
      <c r="B445" s="180"/>
      <c r="C445" s="180"/>
      <c r="D445" s="180"/>
      <c r="E445" s="180"/>
      <c r="F445" s="180"/>
      <c r="G445" s="180"/>
      <c r="H445" s="180"/>
      <c r="I445" s="180"/>
      <c r="J445" s="180"/>
      <c r="K445" s="180"/>
      <c r="L445" s="180"/>
      <c r="M445" s="180"/>
      <c r="N445" s="180"/>
      <c r="O445" s="180"/>
      <c r="P445" s="180"/>
      <c r="Q445" s="180"/>
      <c r="R445" s="180"/>
      <c r="S445" s="180"/>
      <c r="T445" s="180"/>
      <c r="U445" s="180"/>
      <c r="V445" s="180"/>
      <c r="W445" s="180"/>
      <c r="X445" s="180"/>
      <c r="Y445" s="180"/>
      <c r="Z445" s="180"/>
    </row>
    <row r="446" ht="12.75" customHeight="1">
      <c r="A446" s="180"/>
      <c r="B446" s="180"/>
      <c r="C446" s="180"/>
      <c r="D446" s="180"/>
      <c r="E446" s="180"/>
      <c r="F446" s="180"/>
      <c r="G446" s="180"/>
      <c r="H446" s="180"/>
      <c r="I446" s="180"/>
      <c r="J446" s="180"/>
      <c r="K446" s="180"/>
      <c r="L446" s="180"/>
      <c r="M446" s="180"/>
      <c r="N446" s="180"/>
      <c r="O446" s="180"/>
      <c r="P446" s="180"/>
      <c r="Q446" s="180"/>
      <c r="R446" s="180"/>
      <c r="S446" s="180"/>
      <c r="T446" s="180"/>
      <c r="U446" s="180"/>
      <c r="V446" s="180"/>
      <c r="W446" s="180"/>
      <c r="X446" s="180"/>
      <c r="Y446" s="180"/>
      <c r="Z446" s="180"/>
    </row>
    <row r="447" ht="12.75" customHeight="1">
      <c r="A447" s="180"/>
      <c r="B447" s="180"/>
      <c r="C447" s="180"/>
      <c r="D447" s="180"/>
      <c r="E447" s="180"/>
      <c r="F447" s="180"/>
      <c r="G447" s="180"/>
      <c r="H447" s="180"/>
      <c r="I447" s="180"/>
      <c r="J447" s="180"/>
      <c r="K447" s="180"/>
      <c r="L447" s="180"/>
      <c r="M447" s="180"/>
      <c r="N447" s="180"/>
      <c r="O447" s="180"/>
      <c r="P447" s="180"/>
      <c r="Q447" s="180"/>
      <c r="R447" s="180"/>
      <c r="S447" s="180"/>
      <c r="T447" s="180"/>
      <c r="U447" s="180"/>
      <c r="V447" s="180"/>
      <c r="W447" s="180"/>
      <c r="X447" s="180"/>
      <c r="Y447" s="180"/>
      <c r="Z447" s="180"/>
    </row>
    <row r="448" ht="12.75" customHeight="1">
      <c r="A448" s="180"/>
      <c r="B448" s="180"/>
      <c r="C448" s="180"/>
      <c r="D448" s="180"/>
      <c r="E448" s="180"/>
      <c r="F448" s="180"/>
      <c r="G448" s="180"/>
      <c r="H448" s="180"/>
      <c r="I448" s="180"/>
      <c r="J448" s="180"/>
      <c r="K448" s="180"/>
      <c r="L448" s="180"/>
      <c r="M448" s="180"/>
      <c r="N448" s="180"/>
      <c r="O448" s="180"/>
      <c r="P448" s="180"/>
      <c r="Q448" s="180"/>
      <c r="R448" s="180"/>
      <c r="S448" s="180"/>
      <c r="T448" s="180"/>
      <c r="U448" s="180"/>
      <c r="V448" s="180"/>
      <c r="W448" s="180"/>
      <c r="X448" s="180"/>
      <c r="Y448" s="180"/>
      <c r="Z448" s="180"/>
    </row>
    <row r="449" ht="12.75" customHeight="1">
      <c r="A449" s="180"/>
      <c r="B449" s="180"/>
      <c r="C449" s="180"/>
      <c r="D449" s="180"/>
      <c r="E449" s="180"/>
      <c r="F449" s="180"/>
      <c r="G449" s="180"/>
      <c r="H449" s="180"/>
      <c r="I449" s="180"/>
      <c r="J449" s="180"/>
      <c r="K449" s="180"/>
      <c r="L449" s="180"/>
      <c r="M449" s="180"/>
      <c r="N449" s="180"/>
      <c r="O449" s="180"/>
      <c r="P449" s="180"/>
      <c r="Q449" s="180"/>
      <c r="R449" s="180"/>
      <c r="S449" s="180"/>
      <c r="T449" s="180"/>
      <c r="U449" s="180"/>
      <c r="V449" s="180"/>
      <c r="W449" s="180"/>
      <c r="X449" s="180"/>
      <c r="Y449" s="180"/>
      <c r="Z449" s="180"/>
    </row>
    <row r="450" ht="12.75" customHeight="1">
      <c r="A450" s="180"/>
      <c r="B450" s="180"/>
      <c r="C450" s="180"/>
      <c r="D450" s="180"/>
      <c r="E450" s="180"/>
      <c r="F450" s="180"/>
      <c r="G450" s="180"/>
      <c r="H450" s="180"/>
      <c r="I450" s="180"/>
      <c r="J450" s="180"/>
      <c r="K450" s="180"/>
      <c r="L450" s="180"/>
      <c r="M450" s="180"/>
      <c r="N450" s="180"/>
      <c r="O450" s="180"/>
      <c r="P450" s="180"/>
      <c r="Q450" s="180"/>
      <c r="R450" s="180"/>
      <c r="S450" s="180"/>
      <c r="T450" s="180"/>
      <c r="U450" s="180"/>
      <c r="V450" s="180"/>
      <c r="W450" s="180"/>
      <c r="X450" s="180"/>
      <c r="Y450" s="180"/>
      <c r="Z450" s="180"/>
    </row>
    <row r="451" ht="12.75" customHeight="1">
      <c r="A451" s="180"/>
      <c r="B451" s="180"/>
      <c r="C451" s="180"/>
      <c r="D451" s="180"/>
      <c r="E451" s="180"/>
      <c r="F451" s="180"/>
      <c r="G451" s="180"/>
      <c r="H451" s="180"/>
      <c r="I451" s="180"/>
      <c r="J451" s="180"/>
      <c r="K451" s="180"/>
      <c r="L451" s="180"/>
      <c r="M451" s="180"/>
      <c r="N451" s="180"/>
      <c r="O451" s="180"/>
      <c r="P451" s="180"/>
      <c r="Q451" s="180"/>
      <c r="R451" s="180"/>
      <c r="S451" s="180"/>
      <c r="T451" s="180"/>
      <c r="U451" s="180"/>
      <c r="V451" s="180"/>
      <c r="W451" s="180"/>
      <c r="X451" s="180"/>
      <c r="Y451" s="180"/>
      <c r="Z451" s="180"/>
    </row>
    <row r="452" ht="12.75" customHeight="1">
      <c r="A452" s="180"/>
      <c r="B452" s="180"/>
      <c r="C452" s="180"/>
      <c r="D452" s="180"/>
      <c r="E452" s="180"/>
      <c r="F452" s="180"/>
      <c r="G452" s="180"/>
      <c r="H452" s="180"/>
      <c r="I452" s="180"/>
      <c r="J452" s="180"/>
      <c r="K452" s="180"/>
      <c r="L452" s="180"/>
      <c r="M452" s="180"/>
      <c r="N452" s="180"/>
      <c r="O452" s="180"/>
      <c r="P452" s="180"/>
      <c r="Q452" s="180"/>
      <c r="R452" s="180"/>
      <c r="S452" s="180"/>
      <c r="T452" s="180"/>
      <c r="U452" s="180"/>
      <c r="V452" s="180"/>
      <c r="W452" s="180"/>
      <c r="X452" s="180"/>
      <c r="Y452" s="180"/>
      <c r="Z452" s="180"/>
    </row>
    <row r="453" ht="12.75" customHeight="1">
      <c r="A453" s="180"/>
      <c r="B453" s="180"/>
      <c r="C453" s="180"/>
      <c r="D453" s="180"/>
      <c r="E453" s="180"/>
      <c r="F453" s="180"/>
      <c r="G453" s="180"/>
      <c r="H453" s="180"/>
      <c r="I453" s="180"/>
      <c r="J453" s="180"/>
      <c r="K453" s="180"/>
      <c r="L453" s="180"/>
      <c r="M453" s="180"/>
      <c r="N453" s="180"/>
      <c r="O453" s="180"/>
      <c r="P453" s="180"/>
      <c r="Q453" s="180"/>
      <c r="R453" s="180"/>
      <c r="S453" s="180"/>
      <c r="T453" s="180"/>
      <c r="U453" s="180"/>
      <c r="V453" s="180"/>
      <c r="W453" s="180"/>
      <c r="X453" s="180"/>
      <c r="Y453" s="180"/>
      <c r="Z453" s="180"/>
    </row>
    <row r="454" ht="12.75" customHeight="1">
      <c r="A454" s="180"/>
      <c r="B454" s="180"/>
      <c r="C454" s="180"/>
      <c r="D454" s="180"/>
      <c r="E454" s="180"/>
      <c r="F454" s="180"/>
      <c r="G454" s="180"/>
      <c r="H454" s="180"/>
      <c r="I454" s="180"/>
      <c r="J454" s="180"/>
      <c r="K454" s="180"/>
      <c r="L454" s="180"/>
      <c r="M454" s="180"/>
      <c r="N454" s="180"/>
      <c r="O454" s="180"/>
      <c r="P454" s="180"/>
      <c r="Q454" s="180"/>
      <c r="R454" s="180"/>
      <c r="S454" s="180"/>
      <c r="T454" s="180"/>
      <c r="U454" s="180"/>
      <c r="V454" s="180"/>
      <c r="W454" s="180"/>
      <c r="X454" s="180"/>
      <c r="Y454" s="180"/>
      <c r="Z454" s="180"/>
    </row>
    <row r="455" ht="12.75" customHeight="1">
      <c r="A455" s="180"/>
      <c r="B455" s="180"/>
      <c r="C455" s="180"/>
      <c r="D455" s="180"/>
      <c r="E455" s="180"/>
      <c r="F455" s="180"/>
      <c r="G455" s="180"/>
      <c r="H455" s="180"/>
      <c r="I455" s="180"/>
      <c r="J455" s="180"/>
      <c r="K455" s="180"/>
      <c r="L455" s="180"/>
      <c r="M455" s="180"/>
      <c r="N455" s="180"/>
      <c r="O455" s="180"/>
      <c r="P455" s="180"/>
      <c r="Q455" s="180"/>
      <c r="R455" s="180"/>
      <c r="S455" s="180"/>
      <c r="T455" s="180"/>
      <c r="U455" s="180"/>
      <c r="V455" s="180"/>
      <c r="W455" s="180"/>
      <c r="X455" s="180"/>
      <c r="Y455" s="180"/>
      <c r="Z455" s="180"/>
    </row>
    <row r="456" ht="12.75" customHeight="1">
      <c r="A456" s="180"/>
      <c r="B456" s="180"/>
      <c r="C456" s="180"/>
      <c r="D456" s="180"/>
      <c r="E456" s="180"/>
      <c r="F456" s="180"/>
      <c r="G456" s="180"/>
      <c r="H456" s="180"/>
      <c r="I456" s="180"/>
      <c r="J456" s="180"/>
      <c r="K456" s="180"/>
      <c r="L456" s="180"/>
      <c r="M456" s="180"/>
      <c r="N456" s="180"/>
      <c r="O456" s="180"/>
      <c r="P456" s="180"/>
      <c r="Q456" s="180"/>
      <c r="R456" s="180"/>
      <c r="S456" s="180"/>
      <c r="T456" s="180"/>
      <c r="U456" s="180"/>
      <c r="V456" s="180"/>
      <c r="W456" s="180"/>
      <c r="X456" s="180"/>
      <c r="Y456" s="180"/>
      <c r="Z456" s="180"/>
    </row>
    <row r="457" ht="12.75" customHeight="1">
      <c r="A457" s="180"/>
      <c r="B457" s="180"/>
      <c r="C457" s="180"/>
      <c r="D457" s="180"/>
      <c r="E457" s="180"/>
      <c r="F457" s="180"/>
      <c r="G457" s="180"/>
      <c r="H457" s="180"/>
      <c r="I457" s="180"/>
      <c r="J457" s="180"/>
      <c r="K457" s="180"/>
      <c r="L457" s="180"/>
      <c r="M457" s="180"/>
      <c r="N457" s="180"/>
      <c r="O457" s="180"/>
      <c r="P457" s="180"/>
      <c r="Q457" s="180"/>
      <c r="R457" s="180"/>
      <c r="S457" s="180"/>
      <c r="T457" s="180"/>
      <c r="U457" s="180"/>
      <c r="V457" s="180"/>
      <c r="W457" s="180"/>
      <c r="X457" s="180"/>
      <c r="Y457" s="180"/>
      <c r="Z457" s="180"/>
    </row>
    <row r="458" ht="12.75" customHeight="1">
      <c r="A458" s="180"/>
      <c r="B458" s="180"/>
      <c r="C458" s="180"/>
      <c r="D458" s="180"/>
      <c r="E458" s="180"/>
      <c r="F458" s="180"/>
      <c r="G458" s="180"/>
      <c r="H458" s="180"/>
      <c r="I458" s="180"/>
      <c r="J458" s="180"/>
      <c r="K458" s="180"/>
      <c r="L458" s="180"/>
      <c r="M458" s="180"/>
      <c r="N458" s="180"/>
      <c r="O458" s="180"/>
      <c r="P458" s="180"/>
      <c r="Q458" s="180"/>
      <c r="R458" s="180"/>
      <c r="S458" s="180"/>
      <c r="T458" s="180"/>
      <c r="U458" s="180"/>
      <c r="V458" s="180"/>
      <c r="W458" s="180"/>
      <c r="X458" s="180"/>
      <c r="Y458" s="180"/>
      <c r="Z458" s="180"/>
    </row>
    <row r="459" ht="12.75" customHeight="1">
      <c r="A459" s="180"/>
      <c r="B459" s="180"/>
      <c r="C459" s="180"/>
      <c r="D459" s="180"/>
      <c r="E459" s="180"/>
      <c r="F459" s="180"/>
      <c r="G459" s="180"/>
      <c r="H459" s="180"/>
      <c r="I459" s="180"/>
      <c r="J459" s="180"/>
      <c r="K459" s="180"/>
      <c r="L459" s="180"/>
      <c r="M459" s="180"/>
      <c r="N459" s="180"/>
      <c r="O459" s="180"/>
      <c r="P459" s="180"/>
      <c r="Q459" s="180"/>
      <c r="R459" s="180"/>
      <c r="S459" s="180"/>
      <c r="T459" s="180"/>
      <c r="U459" s="180"/>
      <c r="V459" s="180"/>
      <c r="W459" s="180"/>
      <c r="X459" s="180"/>
      <c r="Y459" s="180"/>
      <c r="Z459" s="180"/>
    </row>
    <row r="460" ht="12.75" customHeight="1">
      <c r="A460" s="180"/>
      <c r="B460" s="180"/>
      <c r="C460" s="180"/>
      <c r="D460" s="180"/>
      <c r="E460" s="180"/>
      <c r="F460" s="180"/>
      <c r="G460" s="180"/>
      <c r="H460" s="180"/>
      <c r="I460" s="180"/>
      <c r="J460" s="180"/>
      <c r="K460" s="180"/>
      <c r="L460" s="180"/>
      <c r="M460" s="180"/>
      <c r="N460" s="180"/>
      <c r="O460" s="180"/>
      <c r="P460" s="180"/>
      <c r="Q460" s="180"/>
      <c r="R460" s="180"/>
      <c r="S460" s="180"/>
      <c r="T460" s="180"/>
      <c r="U460" s="180"/>
      <c r="V460" s="180"/>
      <c r="W460" s="180"/>
      <c r="X460" s="180"/>
      <c r="Y460" s="180"/>
      <c r="Z460" s="180"/>
    </row>
    <row r="461" ht="12.75" customHeight="1">
      <c r="A461" s="180"/>
      <c r="B461" s="180"/>
      <c r="C461" s="180"/>
      <c r="D461" s="180"/>
      <c r="E461" s="180"/>
      <c r="F461" s="180"/>
      <c r="G461" s="180"/>
      <c r="H461" s="180"/>
      <c r="I461" s="180"/>
      <c r="J461" s="180"/>
      <c r="K461" s="180"/>
      <c r="L461" s="180"/>
      <c r="M461" s="180"/>
      <c r="N461" s="180"/>
      <c r="O461" s="180"/>
      <c r="P461" s="180"/>
      <c r="Q461" s="180"/>
      <c r="R461" s="180"/>
      <c r="S461" s="180"/>
      <c r="T461" s="180"/>
      <c r="U461" s="180"/>
      <c r="V461" s="180"/>
      <c r="W461" s="180"/>
      <c r="X461" s="180"/>
      <c r="Y461" s="180"/>
      <c r="Z461" s="180"/>
    </row>
    <row r="462" ht="12.75" customHeight="1">
      <c r="A462" s="180"/>
      <c r="B462" s="180"/>
      <c r="C462" s="180"/>
      <c r="D462" s="180"/>
      <c r="E462" s="180"/>
      <c r="F462" s="180"/>
      <c r="G462" s="180"/>
      <c r="H462" s="180"/>
      <c r="I462" s="180"/>
      <c r="J462" s="180"/>
      <c r="K462" s="180"/>
      <c r="L462" s="180"/>
      <c r="M462" s="180"/>
      <c r="N462" s="180"/>
      <c r="O462" s="180"/>
      <c r="P462" s="180"/>
      <c r="Q462" s="180"/>
      <c r="R462" s="180"/>
      <c r="S462" s="180"/>
      <c r="T462" s="180"/>
      <c r="U462" s="180"/>
      <c r="V462" s="180"/>
      <c r="W462" s="180"/>
      <c r="X462" s="180"/>
      <c r="Y462" s="180"/>
      <c r="Z462" s="180"/>
    </row>
    <row r="463" ht="12.75" customHeight="1">
      <c r="A463" s="180"/>
      <c r="B463" s="180"/>
      <c r="C463" s="180"/>
      <c r="D463" s="180"/>
      <c r="E463" s="180"/>
      <c r="F463" s="180"/>
      <c r="G463" s="180"/>
      <c r="H463" s="180"/>
      <c r="I463" s="180"/>
      <c r="J463" s="180"/>
      <c r="K463" s="180"/>
      <c r="L463" s="180"/>
      <c r="M463" s="180"/>
      <c r="N463" s="180"/>
      <c r="O463" s="180"/>
      <c r="P463" s="180"/>
      <c r="Q463" s="180"/>
      <c r="R463" s="180"/>
      <c r="S463" s="180"/>
      <c r="T463" s="180"/>
      <c r="U463" s="180"/>
      <c r="V463" s="180"/>
      <c r="W463" s="180"/>
      <c r="X463" s="180"/>
      <c r="Y463" s="180"/>
      <c r="Z463" s="180"/>
    </row>
    <row r="464" ht="12.75" customHeight="1">
      <c r="A464" s="180"/>
      <c r="B464" s="180"/>
      <c r="C464" s="180"/>
      <c r="D464" s="180"/>
      <c r="E464" s="180"/>
      <c r="F464" s="180"/>
      <c r="G464" s="180"/>
      <c r="H464" s="180"/>
      <c r="I464" s="180"/>
      <c r="J464" s="180"/>
      <c r="K464" s="180"/>
      <c r="L464" s="180"/>
      <c r="M464" s="180"/>
      <c r="N464" s="180"/>
      <c r="O464" s="180"/>
      <c r="P464" s="180"/>
      <c r="Q464" s="180"/>
      <c r="R464" s="180"/>
      <c r="S464" s="180"/>
      <c r="T464" s="180"/>
      <c r="U464" s="180"/>
      <c r="V464" s="180"/>
      <c r="W464" s="180"/>
      <c r="X464" s="180"/>
      <c r="Y464" s="180"/>
      <c r="Z464" s="180"/>
    </row>
    <row r="465" ht="12.75" customHeight="1">
      <c r="A465" s="180"/>
      <c r="B465" s="180"/>
      <c r="C465" s="180"/>
      <c r="D465" s="180"/>
      <c r="E465" s="180"/>
      <c r="F465" s="180"/>
      <c r="G465" s="180"/>
      <c r="H465" s="180"/>
      <c r="I465" s="180"/>
      <c r="J465" s="180"/>
      <c r="K465" s="180"/>
      <c r="L465" s="180"/>
      <c r="M465" s="180"/>
      <c r="N465" s="180"/>
      <c r="O465" s="180"/>
      <c r="P465" s="180"/>
      <c r="Q465" s="180"/>
      <c r="R465" s="180"/>
      <c r="S465" s="180"/>
      <c r="T465" s="180"/>
      <c r="U465" s="180"/>
      <c r="V465" s="180"/>
      <c r="W465" s="180"/>
      <c r="X465" s="180"/>
      <c r="Y465" s="180"/>
      <c r="Z465" s="180"/>
    </row>
    <row r="466" ht="12.75" customHeight="1">
      <c r="A466" s="180"/>
      <c r="B466" s="180"/>
      <c r="C466" s="180"/>
      <c r="D466" s="180"/>
      <c r="E466" s="180"/>
      <c r="F466" s="180"/>
      <c r="G466" s="180"/>
      <c r="H466" s="180"/>
      <c r="I466" s="180"/>
      <c r="J466" s="180"/>
      <c r="K466" s="180"/>
      <c r="L466" s="180"/>
      <c r="M466" s="180"/>
      <c r="N466" s="180"/>
      <c r="O466" s="180"/>
      <c r="P466" s="180"/>
      <c r="Q466" s="180"/>
      <c r="R466" s="180"/>
      <c r="S466" s="180"/>
      <c r="T466" s="180"/>
      <c r="U466" s="180"/>
      <c r="V466" s="180"/>
      <c r="W466" s="180"/>
      <c r="X466" s="180"/>
      <c r="Y466" s="180"/>
      <c r="Z466" s="180"/>
    </row>
    <row r="467" ht="12.75" customHeight="1">
      <c r="A467" s="180"/>
      <c r="B467" s="180"/>
      <c r="C467" s="180"/>
      <c r="D467" s="180"/>
      <c r="E467" s="180"/>
      <c r="F467" s="180"/>
      <c r="G467" s="180"/>
      <c r="H467" s="180"/>
      <c r="I467" s="180"/>
      <c r="J467" s="180"/>
      <c r="K467" s="180"/>
      <c r="L467" s="180"/>
      <c r="M467" s="180"/>
      <c r="N467" s="180"/>
      <c r="O467" s="180"/>
      <c r="P467" s="180"/>
      <c r="Q467" s="180"/>
      <c r="R467" s="180"/>
      <c r="S467" s="180"/>
      <c r="T467" s="180"/>
      <c r="U467" s="180"/>
      <c r="V467" s="180"/>
      <c r="W467" s="180"/>
      <c r="X467" s="180"/>
      <c r="Y467" s="180"/>
      <c r="Z467" s="180"/>
    </row>
    <row r="468" ht="12.75" customHeight="1">
      <c r="A468" s="180"/>
      <c r="B468" s="180"/>
      <c r="C468" s="180"/>
      <c r="D468" s="180"/>
      <c r="E468" s="180"/>
      <c r="F468" s="180"/>
      <c r="G468" s="180"/>
      <c r="H468" s="180"/>
      <c r="I468" s="180"/>
      <c r="J468" s="180"/>
      <c r="K468" s="180"/>
      <c r="L468" s="180"/>
      <c r="M468" s="180"/>
      <c r="N468" s="180"/>
      <c r="O468" s="180"/>
      <c r="P468" s="180"/>
      <c r="Q468" s="180"/>
      <c r="R468" s="180"/>
      <c r="S468" s="180"/>
      <c r="T468" s="180"/>
      <c r="U468" s="180"/>
      <c r="V468" s="180"/>
      <c r="W468" s="180"/>
      <c r="X468" s="180"/>
      <c r="Y468" s="180"/>
      <c r="Z468" s="180"/>
    </row>
    <row r="469" ht="12.75" customHeight="1">
      <c r="A469" s="180"/>
      <c r="B469" s="180"/>
      <c r="C469" s="180"/>
      <c r="D469" s="180"/>
      <c r="E469" s="180"/>
      <c r="F469" s="180"/>
      <c r="G469" s="180"/>
      <c r="H469" s="180"/>
      <c r="I469" s="180"/>
      <c r="J469" s="180"/>
      <c r="K469" s="180"/>
      <c r="L469" s="180"/>
      <c r="M469" s="180"/>
      <c r="N469" s="180"/>
      <c r="O469" s="180"/>
      <c r="P469" s="180"/>
      <c r="Q469" s="180"/>
      <c r="R469" s="180"/>
      <c r="S469" s="180"/>
      <c r="T469" s="180"/>
      <c r="U469" s="180"/>
      <c r="V469" s="180"/>
      <c r="W469" s="180"/>
      <c r="X469" s="180"/>
      <c r="Y469" s="180"/>
      <c r="Z469" s="180"/>
    </row>
    <row r="470" ht="12.75" customHeight="1">
      <c r="A470" s="180"/>
      <c r="B470" s="180"/>
      <c r="C470" s="180"/>
      <c r="D470" s="180"/>
      <c r="E470" s="180"/>
      <c r="F470" s="180"/>
      <c r="G470" s="180"/>
      <c r="H470" s="180"/>
      <c r="I470" s="180"/>
      <c r="J470" s="180"/>
      <c r="K470" s="180"/>
      <c r="L470" s="180"/>
      <c r="M470" s="180"/>
      <c r="N470" s="180"/>
      <c r="O470" s="180"/>
      <c r="P470" s="180"/>
      <c r="Q470" s="180"/>
      <c r="R470" s="180"/>
      <c r="S470" s="180"/>
      <c r="T470" s="180"/>
      <c r="U470" s="180"/>
      <c r="V470" s="180"/>
      <c r="W470" s="180"/>
      <c r="X470" s="180"/>
      <c r="Y470" s="180"/>
      <c r="Z470" s="180"/>
    </row>
    <row r="471" ht="12.75" customHeight="1">
      <c r="A471" s="180"/>
      <c r="B471" s="180"/>
      <c r="C471" s="180"/>
      <c r="D471" s="180"/>
      <c r="E471" s="180"/>
      <c r="F471" s="180"/>
      <c r="G471" s="180"/>
      <c r="H471" s="180"/>
      <c r="I471" s="180"/>
      <c r="J471" s="180"/>
      <c r="K471" s="180"/>
      <c r="L471" s="180"/>
      <c r="M471" s="180"/>
      <c r="N471" s="180"/>
      <c r="O471" s="180"/>
      <c r="P471" s="180"/>
      <c r="Q471" s="180"/>
      <c r="R471" s="180"/>
      <c r="S471" s="180"/>
      <c r="T471" s="180"/>
      <c r="U471" s="180"/>
      <c r="V471" s="180"/>
      <c r="W471" s="180"/>
      <c r="X471" s="180"/>
      <c r="Y471" s="180"/>
      <c r="Z471" s="180"/>
    </row>
    <row r="472" ht="12.75" customHeight="1">
      <c r="A472" s="180"/>
      <c r="B472" s="180"/>
      <c r="C472" s="180"/>
      <c r="D472" s="180"/>
      <c r="E472" s="180"/>
      <c r="F472" s="180"/>
      <c r="G472" s="180"/>
      <c r="H472" s="180"/>
      <c r="I472" s="180"/>
      <c r="J472" s="180"/>
      <c r="K472" s="180"/>
      <c r="L472" s="180"/>
      <c r="M472" s="180"/>
      <c r="N472" s="180"/>
      <c r="O472" s="180"/>
      <c r="P472" s="180"/>
      <c r="Q472" s="180"/>
      <c r="R472" s="180"/>
      <c r="S472" s="180"/>
      <c r="T472" s="180"/>
      <c r="U472" s="180"/>
      <c r="V472" s="180"/>
      <c r="W472" s="180"/>
      <c r="X472" s="180"/>
      <c r="Y472" s="180"/>
      <c r="Z472" s="180"/>
    </row>
    <row r="473" ht="12.75" customHeight="1">
      <c r="A473" s="180"/>
      <c r="B473" s="180"/>
      <c r="C473" s="180"/>
      <c r="D473" s="180"/>
      <c r="E473" s="180"/>
      <c r="F473" s="180"/>
      <c r="G473" s="180"/>
      <c r="H473" s="180"/>
      <c r="I473" s="180"/>
      <c r="J473" s="180"/>
      <c r="K473" s="180"/>
      <c r="L473" s="180"/>
      <c r="M473" s="180"/>
      <c r="N473" s="180"/>
      <c r="O473" s="180"/>
      <c r="P473" s="180"/>
      <c r="Q473" s="180"/>
      <c r="R473" s="180"/>
      <c r="S473" s="180"/>
      <c r="T473" s="180"/>
      <c r="U473" s="180"/>
      <c r="V473" s="180"/>
      <c r="W473" s="180"/>
      <c r="X473" s="180"/>
      <c r="Y473" s="180"/>
      <c r="Z473" s="180"/>
    </row>
    <row r="474" ht="12.75" customHeight="1">
      <c r="A474" s="180"/>
      <c r="B474" s="180"/>
      <c r="C474" s="180"/>
      <c r="D474" s="180"/>
      <c r="E474" s="180"/>
      <c r="F474" s="180"/>
      <c r="G474" s="180"/>
      <c r="H474" s="180"/>
      <c r="I474" s="180"/>
      <c r="J474" s="180"/>
      <c r="K474" s="180"/>
      <c r="L474" s="180"/>
      <c r="M474" s="180"/>
      <c r="N474" s="180"/>
      <c r="O474" s="180"/>
      <c r="P474" s="180"/>
      <c r="Q474" s="180"/>
      <c r="R474" s="180"/>
      <c r="S474" s="180"/>
      <c r="T474" s="180"/>
      <c r="U474" s="180"/>
      <c r="V474" s="180"/>
      <c r="W474" s="180"/>
      <c r="X474" s="180"/>
      <c r="Y474" s="180"/>
      <c r="Z474" s="180"/>
    </row>
    <row r="475" ht="12.75" customHeight="1">
      <c r="A475" s="180"/>
      <c r="B475" s="180"/>
      <c r="C475" s="180"/>
      <c r="D475" s="180"/>
      <c r="E475" s="180"/>
      <c r="F475" s="180"/>
      <c r="G475" s="180"/>
      <c r="H475" s="180"/>
      <c r="I475" s="180"/>
      <c r="J475" s="180"/>
      <c r="K475" s="180"/>
      <c r="L475" s="180"/>
      <c r="M475" s="180"/>
      <c r="N475" s="180"/>
      <c r="O475" s="180"/>
      <c r="P475" s="180"/>
      <c r="Q475" s="180"/>
      <c r="R475" s="180"/>
      <c r="S475" s="180"/>
      <c r="T475" s="180"/>
      <c r="U475" s="180"/>
      <c r="V475" s="180"/>
      <c r="W475" s="180"/>
      <c r="X475" s="180"/>
      <c r="Y475" s="180"/>
      <c r="Z475" s="180"/>
    </row>
    <row r="476" ht="12.75" customHeight="1">
      <c r="A476" s="180"/>
      <c r="B476" s="180"/>
      <c r="C476" s="180"/>
      <c r="D476" s="180"/>
      <c r="E476" s="180"/>
      <c r="F476" s="180"/>
      <c r="G476" s="180"/>
      <c r="H476" s="180"/>
      <c r="I476" s="180"/>
      <c r="J476" s="180"/>
      <c r="K476" s="180"/>
      <c r="L476" s="180"/>
      <c r="M476" s="180"/>
      <c r="N476" s="180"/>
      <c r="O476" s="180"/>
      <c r="P476" s="180"/>
      <c r="Q476" s="180"/>
      <c r="R476" s="180"/>
      <c r="S476" s="180"/>
      <c r="T476" s="180"/>
      <c r="U476" s="180"/>
      <c r="V476" s="180"/>
      <c r="W476" s="180"/>
      <c r="X476" s="180"/>
      <c r="Y476" s="180"/>
      <c r="Z476" s="180"/>
    </row>
    <row r="477" ht="12.75" customHeight="1">
      <c r="A477" s="180"/>
      <c r="B477" s="180"/>
      <c r="C477" s="180"/>
      <c r="D477" s="180"/>
      <c r="E477" s="180"/>
      <c r="F477" s="180"/>
      <c r="G477" s="180"/>
      <c r="H477" s="180"/>
      <c r="I477" s="180"/>
      <c r="J477" s="180"/>
      <c r="K477" s="180"/>
      <c r="L477" s="180"/>
      <c r="M477" s="180"/>
      <c r="N477" s="180"/>
      <c r="O477" s="180"/>
      <c r="P477" s="180"/>
      <c r="Q477" s="180"/>
      <c r="R477" s="180"/>
      <c r="S477" s="180"/>
      <c r="T477" s="180"/>
      <c r="U477" s="180"/>
      <c r="V477" s="180"/>
      <c r="W477" s="180"/>
      <c r="X477" s="180"/>
      <c r="Y477" s="180"/>
      <c r="Z477" s="180"/>
    </row>
    <row r="478" ht="12.75" customHeight="1">
      <c r="A478" s="180"/>
      <c r="B478" s="180"/>
      <c r="C478" s="180"/>
      <c r="D478" s="180"/>
      <c r="E478" s="180"/>
      <c r="F478" s="180"/>
      <c r="G478" s="180"/>
      <c r="H478" s="180"/>
      <c r="I478" s="180"/>
      <c r="J478" s="180"/>
      <c r="K478" s="180"/>
      <c r="L478" s="180"/>
      <c r="M478" s="180"/>
      <c r="N478" s="180"/>
      <c r="O478" s="180"/>
      <c r="P478" s="180"/>
      <c r="Q478" s="180"/>
      <c r="R478" s="180"/>
      <c r="S478" s="180"/>
      <c r="T478" s="180"/>
      <c r="U478" s="180"/>
      <c r="V478" s="180"/>
      <c r="W478" s="180"/>
      <c r="X478" s="180"/>
      <c r="Y478" s="180"/>
      <c r="Z478" s="180"/>
    </row>
    <row r="479" ht="12.75" customHeight="1">
      <c r="A479" s="180"/>
      <c r="B479" s="180"/>
      <c r="C479" s="180"/>
      <c r="D479" s="180"/>
      <c r="E479" s="180"/>
      <c r="F479" s="180"/>
      <c r="G479" s="180"/>
      <c r="H479" s="180"/>
      <c r="I479" s="180"/>
      <c r="J479" s="180"/>
      <c r="K479" s="180"/>
      <c r="L479" s="180"/>
      <c r="M479" s="180"/>
      <c r="N479" s="180"/>
      <c r="O479" s="180"/>
      <c r="P479" s="180"/>
      <c r="Q479" s="180"/>
      <c r="R479" s="180"/>
      <c r="S479" s="180"/>
      <c r="T479" s="180"/>
      <c r="U479" s="180"/>
      <c r="V479" s="180"/>
      <c r="W479" s="180"/>
      <c r="X479" s="180"/>
      <c r="Y479" s="180"/>
      <c r="Z479" s="180"/>
    </row>
    <row r="480" ht="12.75" customHeight="1">
      <c r="A480" s="180"/>
      <c r="B480" s="180"/>
      <c r="C480" s="180"/>
      <c r="D480" s="180"/>
      <c r="E480" s="180"/>
      <c r="F480" s="180"/>
      <c r="G480" s="180"/>
      <c r="H480" s="180"/>
      <c r="I480" s="180"/>
      <c r="J480" s="180"/>
      <c r="K480" s="180"/>
      <c r="L480" s="180"/>
      <c r="M480" s="180"/>
      <c r="N480" s="180"/>
      <c r="O480" s="180"/>
      <c r="P480" s="180"/>
      <c r="Q480" s="180"/>
      <c r="R480" s="180"/>
      <c r="S480" s="180"/>
      <c r="T480" s="180"/>
      <c r="U480" s="180"/>
      <c r="V480" s="180"/>
      <c r="W480" s="180"/>
      <c r="X480" s="180"/>
      <c r="Y480" s="180"/>
      <c r="Z480" s="180"/>
    </row>
    <row r="481" ht="12.75" customHeight="1">
      <c r="A481" s="180"/>
      <c r="B481" s="180"/>
      <c r="C481" s="180"/>
      <c r="D481" s="180"/>
      <c r="E481" s="180"/>
      <c r="F481" s="180"/>
      <c r="G481" s="180"/>
      <c r="H481" s="180"/>
      <c r="I481" s="180"/>
      <c r="J481" s="180"/>
      <c r="K481" s="180"/>
      <c r="L481" s="180"/>
      <c r="M481" s="180"/>
      <c r="N481" s="180"/>
      <c r="O481" s="180"/>
      <c r="P481" s="180"/>
      <c r="Q481" s="180"/>
      <c r="R481" s="180"/>
      <c r="S481" s="180"/>
      <c r="T481" s="180"/>
      <c r="U481" s="180"/>
      <c r="V481" s="180"/>
      <c r="W481" s="180"/>
      <c r="X481" s="180"/>
      <c r="Y481" s="180"/>
      <c r="Z481" s="180"/>
    </row>
    <row r="482" ht="12.75" customHeight="1">
      <c r="A482" s="180"/>
      <c r="B482" s="180"/>
      <c r="C482" s="180"/>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180"/>
      <c r="Z482" s="180"/>
    </row>
    <row r="483" ht="12.75" customHeight="1">
      <c r="A483" s="180"/>
      <c r="B483" s="180"/>
      <c r="C483" s="180"/>
      <c r="D483" s="180"/>
      <c r="E483" s="180"/>
      <c r="F483" s="180"/>
      <c r="G483" s="180"/>
      <c r="H483" s="180"/>
      <c r="I483" s="180"/>
      <c r="J483" s="180"/>
      <c r="K483" s="180"/>
      <c r="L483" s="180"/>
      <c r="M483" s="180"/>
      <c r="N483" s="180"/>
      <c r="O483" s="180"/>
      <c r="P483" s="180"/>
      <c r="Q483" s="180"/>
      <c r="R483" s="180"/>
      <c r="S483" s="180"/>
      <c r="T483" s="180"/>
      <c r="U483" s="180"/>
      <c r="V483" s="180"/>
      <c r="W483" s="180"/>
      <c r="X483" s="180"/>
      <c r="Y483" s="180"/>
      <c r="Z483" s="180"/>
    </row>
    <row r="484" ht="12.75" customHeight="1">
      <c r="A484" s="180"/>
      <c r="B484" s="180"/>
      <c r="C484" s="180"/>
      <c r="D484" s="180"/>
      <c r="E484" s="180"/>
      <c r="F484" s="180"/>
      <c r="G484" s="180"/>
      <c r="H484" s="180"/>
      <c r="I484" s="180"/>
      <c r="J484" s="180"/>
      <c r="K484" s="180"/>
      <c r="L484" s="180"/>
      <c r="M484" s="180"/>
      <c r="N484" s="180"/>
      <c r="O484" s="180"/>
      <c r="P484" s="180"/>
      <c r="Q484" s="180"/>
      <c r="R484" s="180"/>
      <c r="S484" s="180"/>
      <c r="T484" s="180"/>
      <c r="U484" s="180"/>
      <c r="V484" s="180"/>
      <c r="W484" s="180"/>
      <c r="X484" s="180"/>
      <c r="Y484" s="180"/>
      <c r="Z484" s="180"/>
    </row>
    <row r="485" ht="12.75" customHeight="1">
      <c r="A485" s="180"/>
      <c r="B485" s="180"/>
      <c r="C485" s="180"/>
      <c r="D485" s="180"/>
      <c r="E485" s="180"/>
      <c r="F485" s="180"/>
      <c r="G485" s="180"/>
      <c r="H485" s="180"/>
      <c r="I485" s="180"/>
      <c r="J485" s="180"/>
      <c r="K485" s="180"/>
      <c r="L485" s="180"/>
      <c r="M485" s="180"/>
      <c r="N485" s="180"/>
      <c r="O485" s="180"/>
      <c r="P485" s="180"/>
      <c r="Q485" s="180"/>
      <c r="R485" s="180"/>
      <c r="S485" s="180"/>
      <c r="T485" s="180"/>
      <c r="U485" s="180"/>
      <c r="V485" s="180"/>
      <c r="W485" s="180"/>
      <c r="X485" s="180"/>
      <c r="Y485" s="180"/>
      <c r="Z485" s="180"/>
    </row>
    <row r="486" ht="12.75" customHeight="1">
      <c r="A486" s="180"/>
      <c r="B486" s="180"/>
      <c r="C486" s="180"/>
      <c r="D486" s="180"/>
      <c r="E486" s="180"/>
      <c r="F486" s="180"/>
      <c r="G486" s="180"/>
      <c r="H486" s="180"/>
      <c r="I486" s="180"/>
      <c r="J486" s="180"/>
      <c r="K486" s="180"/>
      <c r="L486" s="180"/>
      <c r="M486" s="180"/>
      <c r="N486" s="180"/>
      <c r="O486" s="180"/>
      <c r="P486" s="180"/>
      <c r="Q486" s="180"/>
      <c r="R486" s="180"/>
      <c r="S486" s="180"/>
      <c r="T486" s="180"/>
      <c r="U486" s="180"/>
      <c r="V486" s="180"/>
      <c r="W486" s="180"/>
      <c r="X486" s="180"/>
      <c r="Y486" s="180"/>
      <c r="Z486" s="180"/>
    </row>
    <row r="487" ht="12.75" customHeight="1">
      <c r="A487" s="180"/>
      <c r="B487" s="180"/>
      <c r="C487" s="180"/>
      <c r="D487" s="180"/>
      <c r="E487" s="180"/>
      <c r="F487" s="180"/>
      <c r="G487" s="180"/>
      <c r="H487" s="180"/>
      <c r="I487" s="180"/>
      <c r="J487" s="180"/>
      <c r="K487" s="180"/>
      <c r="L487" s="180"/>
      <c r="M487" s="180"/>
      <c r="N487" s="180"/>
      <c r="O487" s="180"/>
      <c r="P487" s="180"/>
      <c r="Q487" s="180"/>
      <c r="R487" s="180"/>
      <c r="S487" s="180"/>
      <c r="T487" s="180"/>
      <c r="U487" s="180"/>
      <c r="V487" s="180"/>
      <c r="W487" s="180"/>
      <c r="X487" s="180"/>
      <c r="Y487" s="180"/>
      <c r="Z487" s="180"/>
    </row>
    <row r="488" ht="12.75" customHeight="1">
      <c r="A488" s="180"/>
      <c r="B488" s="180"/>
      <c r="C488" s="180"/>
      <c r="D488" s="180"/>
      <c r="E488" s="180"/>
      <c r="F488" s="180"/>
      <c r="G488" s="180"/>
      <c r="H488" s="180"/>
      <c r="I488" s="180"/>
      <c r="J488" s="180"/>
      <c r="K488" s="180"/>
      <c r="L488" s="180"/>
      <c r="M488" s="180"/>
      <c r="N488" s="180"/>
      <c r="O488" s="180"/>
      <c r="P488" s="180"/>
      <c r="Q488" s="180"/>
      <c r="R488" s="180"/>
      <c r="S488" s="180"/>
      <c r="T488" s="180"/>
      <c r="U488" s="180"/>
      <c r="V488" s="180"/>
      <c r="W488" s="180"/>
      <c r="X488" s="180"/>
      <c r="Y488" s="180"/>
      <c r="Z488" s="180"/>
    </row>
    <row r="489" ht="12.75" customHeight="1">
      <c r="A489" s="180"/>
      <c r="B489" s="180"/>
      <c r="C489" s="180"/>
      <c r="D489" s="180"/>
      <c r="E489" s="180"/>
      <c r="F489" s="180"/>
      <c r="G489" s="180"/>
      <c r="H489" s="180"/>
      <c r="I489" s="180"/>
      <c r="J489" s="180"/>
      <c r="K489" s="180"/>
      <c r="L489" s="180"/>
      <c r="M489" s="180"/>
      <c r="N489" s="180"/>
      <c r="O489" s="180"/>
      <c r="P489" s="180"/>
      <c r="Q489" s="180"/>
      <c r="R489" s="180"/>
      <c r="S489" s="180"/>
      <c r="T489" s="180"/>
      <c r="U489" s="180"/>
      <c r="V489" s="180"/>
      <c r="W489" s="180"/>
      <c r="X489" s="180"/>
      <c r="Y489" s="180"/>
      <c r="Z489" s="180"/>
    </row>
    <row r="490" ht="12.75" customHeight="1">
      <c r="A490" s="180"/>
      <c r="B490" s="180"/>
      <c r="C490" s="180"/>
      <c r="D490" s="180"/>
      <c r="E490" s="180"/>
      <c r="F490" s="180"/>
      <c r="G490" s="180"/>
      <c r="H490" s="180"/>
      <c r="I490" s="180"/>
      <c r="J490" s="180"/>
      <c r="K490" s="180"/>
      <c r="L490" s="180"/>
      <c r="M490" s="180"/>
      <c r="N490" s="180"/>
      <c r="O490" s="180"/>
      <c r="P490" s="180"/>
      <c r="Q490" s="180"/>
      <c r="R490" s="180"/>
      <c r="S490" s="180"/>
      <c r="T490" s="180"/>
      <c r="U490" s="180"/>
      <c r="V490" s="180"/>
      <c r="W490" s="180"/>
      <c r="X490" s="180"/>
      <c r="Y490" s="180"/>
      <c r="Z490" s="180"/>
    </row>
    <row r="491" ht="12.75" customHeight="1">
      <c r="A491" s="180"/>
      <c r="B491" s="180"/>
      <c r="C491" s="180"/>
      <c r="D491" s="180"/>
      <c r="E491" s="180"/>
      <c r="F491" s="180"/>
      <c r="G491" s="180"/>
      <c r="H491" s="180"/>
      <c r="I491" s="180"/>
      <c r="J491" s="180"/>
      <c r="K491" s="180"/>
      <c r="L491" s="180"/>
      <c r="M491" s="180"/>
      <c r="N491" s="180"/>
      <c r="O491" s="180"/>
      <c r="P491" s="180"/>
      <c r="Q491" s="180"/>
      <c r="R491" s="180"/>
      <c r="S491" s="180"/>
      <c r="T491" s="180"/>
      <c r="U491" s="180"/>
      <c r="V491" s="180"/>
      <c r="W491" s="180"/>
      <c r="X491" s="180"/>
      <c r="Y491" s="180"/>
      <c r="Z491" s="180"/>
    </row>
    <row r="492" ht="12.75" customHeight="1">
      <c r="A492" s="180"/>
      <c r="B492" s="180"/>
      <c r="C492" s="180"/>
      <c r="D492" s="180"/>
      <c r="E492" s="180"/>
      <c r="F492" s="180"/>
      <c r="G492" s="180"/>
      <c r="H492" s="180"/>
      <c r="I492" s="180"/>
      <c r="J492" s="180"/>
      <c r="K492" s="180"/>
      <c r="L492" s="180"/>
      <c r="M492" s="180"/>
      <c r="N492" s="180"/>
      <c r="O492" s="180"/>
      <c r="P492" s="180"/>
      <c r="Q492" s="180"/>
      <c r="R492" s="180"/>
      <c r="S492" s="180"/>
      <c r="T492" s="180"/>
      <c r="U492" s="180"/>
      <c r="V492" s="180"/>
      <c r="W492" s="180"/>
      <c r="X492" s="180"/>
      <c r="Y492" s="180"/>
      <c r="Z492" s="180"/>
    </row>
    <row r="493" ht="12.75" customHeight="1">
      <c r="A493" s="180"/>
      <c r="B493" s="180"/>
      <c r="C493" s="180"/>
      <c r="D493" s="180"/>
      <c r="E493" s="180"/>
      <c r="F493" s="180"/>
      <c r="G493" s="180"/>
      <c r="H493" s="180"/>
      <c r="I493" s="180"/>
      <c r="J493" s="180"/>
      <c r="K493" s="180"/>
      <c r="L493" s="180"/>
      <c r="M493" s="180"/>
      <c r="N493" s="180"/>
      <c r="O493" s="180"/>
      <c r="P493" s="180"/>
      <c r="Q493" s="180"/>
      <c r="R493" s="180"/>
      <c r="S493" s="180"/>
      <c r="T493" s="180"/>
      <c r="U493" s="180"/>
      <c r="V493" s="180"/>
      <c r="W493" s="180"/>
      <c r="X493" s="180"/>
      <c r="Y493" s="180"/>
      <c r="Z493" s="180"/>
    </row>
    <row r="494" ht="12.75" customHeight="1">
      <c r="A494" s="180"/>
      <c r="B494" s="180"/>
      <c r="C494" s="180"/>
      <c r="D494" s="180"/>
      <c r="E494" s="180"/>
      <c r="F494" s="180"/>
      <c r="G494" s="180"/>
      <c r="H494" s="180"/>
      <c r="I494" s="180"/>
      <c r="J494" s="180"/>
      <c r="K494" s="180"/>
      <c r="L494" s="180"/>
      <c r="M494" s="180"/>
      <c r="N494" s="180"/>
      <c r="O494" s="180"/>
      <c r="P494" s="180"/>
      <c r="Q494" s="180"/>
      <c r="R494" s="180"/>
      <c r="S494" s="180"/>
      <c r="T494" s="180"/>
      <c r="U494" s="180"/>
      <c r="V494" s="180"/>
      <c r="W494" s="180"/>
      <c r="X494" s="180"/>
      <c r="Y494" s="180"/>
      <c r="Z494" s="180"/>
    </row>
    <row r="495" ht="12.75" customHeight="1">
      <c r="A495" s="180"/>
      <c r="B495" s="180"/>
      <c r="C495" s="180"/>
      <c r="D495" s="180"/>
      <c r="E495" s="180"/>
      <c r="F495" s="180"/>
      <c r="G495" s="180"/>
      <c r="H495" s="180"/>
      <c r="I495" s="180"/>
      <c r="J495" s="180"/>
      <c r="K495" s="180"/>
      <c r="L495" s="180"/>
      <c r="M495" s="180"/>
      <c r="N495" s="180"/>
      <c r="O495" s="180"/>
      <c r="P495" s="180"/>
      <c r="Q495" s="180"/>
      <c r="R495" s="180"/>
      <c r="S495" s="180"/>
      <c r="T495" s="180"/>
      <c r="U495" s="180"/>
      <c r="V495" s="180"/>
      <c r="W495" s="180"/>
      <c r="X495" s="180"/>
      <c r="Y495" s="180"/>
      <c r="Z495" s="180"/>
    </row>
    <row r="496" ht="12.75" customHeight="1">
      <c r="A496" s="180"/>
      <c r="B496" s="180"/>
      <c r="C496" s="180"/>
      <c r="D496" s="180"/>
      <c r="E496" s="180"/>
      <c r="F496" s="180"/>
      <c r="G496" s="180"/>
      <c r="H496" s="180"/>
      <c r="I496" s="180"/>
      <c r="J496" s="180"/>
      <c r="K496" s="180"/>
      <c r="L496" s="180"/>
      <c r="M496" s="180"/>
      <c r="N496" s="180"/>
      <c r="O496" s="180"/>
      <c r="P496" s="180"/>
      <c r="Q496" s="180"/>
      <c r="R496" s="180"/>
      <c r="S496" s="180"/>
      <c r="T496" s="180"/>
      <c r="U496" s="180"/>
      <c r="V496" s="180"/>
      <c r="W496" s="180"/>
      <c r="X496" s="180"/>
      <c r="Y496" s="180"/>
      <c r="Z496" s="180"/>
    </row>
    <row r="497" ht="12.75" customHeight="1">
      <c r="A497" s="180"/>
      <c r="B497" s="180"/>
      <c r="C497" s="180"/>
      <c r="D497" s="180"/>
      <c r="E497" s="180"/>
      <c r="F497" s="180"/>
      <c r="G497" s="180"/>
      <c r="H497" s="180"/>
      <c r="I497" s="180"/>
      <c r="J497" s="180"/>
      <c r="K497" s="180"/>
      <c r="L497" s="180"/>
      <c r="M497" s="180"/>
      <c r="N497" s="180"/>
      <c r="O497" s="180"/>
      <c r="P497" s="180"/>
      <c r="Q497" s="180"/>
      <c r="R497" s="180"/>
      <c r="S497" s="180"/>
      <c r="T497" s="180"/>
      <c r="U497" s="180"/>
      <c r="V497" s="180"/>
      <c r="W497" s="180"/>
      <c r="X497" s="180"/>
      <c r="Y497" s="180"/>
      <c r="Z497" s="180"/>
    </row>
    <row r="498" ht="12.75" customHeight="1">
      <c r="A498" s="180"/>
      <c r="B498" s="180"/>
      <c r="C498" s="180"/>
      <c r="D498" s="180"/>
      <c r="E498" s="180"/>
      <c r="F498" s="180"/>
      <c r="G498" s="180"/>
      <c r="H498" s="180"/>
      <c r="I498" s="180"/>
      <c r="J498" s="180"/>
      <c r="K498" s="180"/>
      <c r="L498" s="180"/>
      <c r="M498" s="180"/>
      <c r="N498" s="180"/>
      <c r="O498" s="180"/>
      <c r="P498" s="180"/>
      <c r="Q498" s="180"/>
      <c r="R498" s="180"/>
      <c r="S498" s="180"/>
      <c r="T498" s="180"/>
      <c r="U498" s="180"/>
      <c r="V498" s="180"/>
      <c r="W498" s="180"/>
      <c r="X498" s="180"/>
      <c r="Y498" s="180"/>
      <c r="Z498" s="180"/>
    </row>
    <row r="499" ht="12.75" customHeight="1">
      <c r="A499" s="180"/>
      <c r="B499" s="180"/>
      <c r="C499" s="180"/>
      <c r="D499" s="180"/>
      <c r="E499" s="180"/>
      <c r="F499" s="180"/>
      <c r="G499" s="180"/>
      <c r="H499" s="180"/>
      <c r="I499" s="180"/>
      <c r="J499" s="180"/>
      <c r="K499" s="180"/>
      <c r="L499" s="180"/>
      <c r="M499" s="180"/>
      <c r="N499" s="180"/>
      <c r="O499" s="180"/>
      <c r="P499" s="180"/>
      <c r="Q499" s="180"/>
      <c r="R499" s="180"/>
      <c r="S499" s="180"/>
      <c r="T499" s="180"/>
      <c r="U499" s="180"/>
      <c r="V499" s="180"/>
      <c r="W499" s="180"/>
      <c r="X499" s="180"/>
      <c r="Y499" s="180"/>
      <c r="Z499" s="180"/>
    </row>
    <row r="500" ht="12.75" customHeight="1">
      <c r="A500" s="180"/>
      <c r="B500" s="180"/>
      <c r="C500" s="180"/>
      <c r="D500" s="180"/>
      <c r="E500" s="180"/>
      <c r="F500" s="180"/>
      <c r="G500" s="180"/>
      <c r="H500" s="180"/>
      <c r="I500" s="180"/>
      <c r="J500" s="180"/>
      <c r="K500" s="180"/>
      <c r="L500" s="180"/>
      <c r="M500" s="180"/>
      <c r="N500" s="180"/>
      <c r="O500" s="180"/>
      <c r="P500" s="180"/>
      <c r="Q500" s="180"/>
      <c r="R500" s="180"/>
      <c r="S500" s="180"/>
      <c r="T500" s="180"/>
      <c r="U500" s="180"/>
      <c r="V500" s="180"/>
      <c r="W500" s="180"/>
      <c r="X500" s="180"/>
      <c r="Y500" s="180"/>
      <c r="Z500" s="180"/>
    </row>
    <row r="501" ht="12.75" customHeight="1">
      <c r="A501" s="180"/>
      <c r="B501" s="180"/>
      <c r="C501" s="180"/>
      <c r="D501" s="180"/>
      <c r="E501" s="180"/>
      <c r="F501" s="180"/>
      <c r="G501" s="180"/>
      <c r="H501" s="180"/>
      <c r="I501" s="180"/>
      <c r="J501" s="180"/>
      <c r="K501" s="180"/>
      <c r="L501" s="180"/>
      <c r="M501" s="180"/>
      <c r="N501" s="180"/>
      <c r="O501" s="180"/>
      <c r="P501" s="180"/>
      <c r="Q501" s="180"/>
      <c r="R501" s="180"/>
      <c r="S501" s="180"/>
      <c r="T501" s="180"/>
      <c r="U501" s="180"/>
      <c r="V501" s="180"/>
      <c r="W501" s="180"/>
      <c r="X501" s="180"/>
      <c r="Y501" s="180"/>
      <c r="Z501" s="180"/>
    </row>
    <row r="502" ht="12.75" customHeight="1">
      <c r="A502" s="180"/>
      <c r="B502" s="180"/>
      <c r="C502" s="180"/>
      <c r="D502" s="180"/>
      <c r="E502" s="180"/>
      <c r="F502" s="180"/>
      <c r="G502" s="180"/>
      <c r="H502" s="180"/>
      <c r="I502" s="180"/>
      <c r="J502" s="180"/>
      <c r="K502" s="180"/>
      <c r="L502" s="180"/>
      <c r="M502" s="180"/>
      <c r="N502" s="180"/>
      <c r="O502" s="180"/>
      <c r="P502" s="180"/>
      <c r="Q502" s="180"/>
      <c r="R502" s="180"/>
      <c r="S502" s="180"/>
      <c r="T502" s="180"/>
      <c r="U502" s="180"/>
      <c r="V502" s="180"/>
      <c r="W502" s="180"/>
      <c r="X502" s="180"/>
      <c r="Y502" s="180"/>
      <c r="Z502" s="180"/>
    </row>
    <row r="503" ht="12.75" customHeight="1">
      <c r="A503" s="180"/>
      <c r="B503" s="180"/>
      <c r="C503" s="180"/>
      <c r="D503" s="180"/>
      <c r="E503" s="180"/>
      <c r="F503" s="180"/>
      <c r="G503" s="180"/>
      <c r="H503" s="180"/>
      <c r="I503" s="180"/>
      <c r="J503" s="180"/>
      <c r="K503" s="180"/>
      <c r="L503" s="180"/>
      <c r="M503" s="180"/>
      <c r="N503" s="180"/>
      <c r="O503" s="180"/>
      <c r="P503" s="180"/>
      <c r="Q503" s="180"/>
      <c r="R503" s="180"/>
      <c r="S503" s="180"/>
      <c r="T503" s="180"/>
      <c r="U503" s="180"/>
      <c r="V503" s="180"/>
      <c r="W503" s="180"/>
      <c r="X503" s="180"/>
      <c r="Y503" s="180"/>
      <c r="Z503" s="180"/>
    </row>
    <row r="504" ht="12.75" customHeight="1">
      <c r="A504" s="180"/>
      <c r="B504" s="180"/>
      <c r="C504" s="180"/>
      <c r="D504" s="180"/>
      <c r="E504" s="180"/>
      <c r="F504" s="180"/>
      <c r="G504" s="180"/>
      <c r="H504" s="180"/>
      <c r="I504" s="180"/>
      <c r="J504" s="180"/>
      <c r="K504" s="180"/>
      <c r="L504" s="180"/>
      <c r="M504" s="180"/>
      <c r="N504" s="180"/>
      <c r="O504" s="180"/>
      <c r="P504" s="180"/>
      <c r="Q504" s="180"/>
      <c r="R504" s="180"/>
      <c r="S504" s="180"/>
      <c r="T504" s="180"/>
      <c r="U504" s="180"/>
      <c r="V504" s="180"/>
      <c r="W504" s="180"/>
      <c r="X504" s="180"/>
      <c r="Y504" s="180"/>
      <c r="Z504" s="180"/>
    </row>
    <row r="505" ht="12.75" customHeight="1">
      <c r="A505" s="180"/>
      <c r="B505" s="180"/>
      <c r="C505" s="180"/>
      <c r="D505" s="180"/>
      <c r="E505" s="180"/>
      <c r="F505" s="180"/>
      <c r="G505" s="180"/>
      <c r="H505" s="180"/>
      <c r="I505" s="180"/>
      <c r="J505" s="180"/>
      <c r="K505" s="180"/>
      <c r="L505" s="180"/>
      <c r="M505" s="180"/>
      <c r="N505" s="180"/>
      <c r="O505" s="180"/>
      <c r="P505" s="180"/>
      <c r="Q505" s="180"/>
      <c r="R505" s="180"/>
      <c r="S505" s="180"/>
      <c r="T505" s="180"/>
      <c r="U505" s="180"/>
      <c r="V505" s="180"/>
      <c r="W505" s="180"/>
      <c r="X505" s="180"/>
      <c r="Y505" s="180"/>
      <c r="Z505" s="180"/>
    </row>
    <row r="506" ht="12.75" customHeight="1">
      <c r="A506" s="180"/>
      <c r="B506" s="180"/>
      <c r="C506" s="180"/>
      <c r="D506" s="180"/>
      <c r="E506" s="180"/>
      <c r="F506" s="180"/>
      <c r="G506" s="180"/>
      <c r="H506" s="180"/>
      <c r="I506" s="180"/>
      <c r="J506" s="180"/>
      <c r="K506" s="180"/>
      <c r="L506" s="180"/>
      <c r="M506" s="180"/>
      <c r="N506" s="180"/>
      <c r="O506" s="180"/>
      <c r="P506" s="180"/>
      <c r="Q506" s="180"/>
      <c r="R506" s="180"/>
      <c r="S506" s="180"/>
      <c r="T506" s="180"/>
      <c r="U506" s="180"/>
      <c r="V506" s="180"/>
      <c r="W506" s="180"/>
      <c r="X506" s="180"/>
      <c r="Y506" s="180"/>
      <c r="Z506" s="180"/>
    </row>
    <row r="507" ht="12.75" customHeight="1">
      <c r="A507" s="180"/>
      <c r="B507" s="180"/>
      <c r="C507" s="180"/>
      <c r="D507" s="180"/>
      <c r="E507" s="180"/>
      <c r="F507" s="180"/>
      <c r="G507" s="180"/>
      <c r="H507" s="180"/>
      <c r="I507" s="180"/>
      <c r="J507" s="180"/>
      <c r="K507" s="180"/>
      <c r="L507" s="180"/>
      <c r="M507" s="180"/>
      <c r="N507" s="180"/>
      <c r="O507" s="180"/>
      <c r="P507" s="180"/>
      <c r="Q507" s="180"/>
      <c r="R507" s="180"/>
      <c r="S507" s="180"/>
      <c r="T507" s="180"/>
      <c r="U507" s="180"/>
      <c r="V507" s="180"/>
      <c r="W507" s="180"/>
      <c r="X507" s="180"/>
      <c r="Y507" s="180"/>
      <c r="Z507" s="180"/>
    </row>
    <row r="508" ht="12.75" customHeight="1">
      <c r="A508" s="180"/>
      <c r="B508" s="180"/>
      <c r="C508" s="180"/>
      <c r="D508" s="180"/>
      <c r="E508" s="180"/>
      <c r="F508" s="180"/>
      <c r="G508" s="180"/>
      <c r="H508" s="180"/>
      <c r="I508" s="180"/>
      <c r="J508" s="180"/>
      <c r="K508" s="180"/>
      <c r="L508" s="180"/>
      <c r="M508" s="180"/>
      <c r="N508" s="180"/>
      <c r="O508" s="180"/>
      <c r="P508" s="180"/>
      <c r="Q508" s="180"/>
      <c r="R508" s="180"/>
      <c r="S508" s="180"/>
      <c r="T508" s="180"/>
      <c r="U508" s="180"/>
      <c r="V508" s="180"/>
      <c r="W508" s="180"/>
      <c r="X508" s="180"/>
      <c r="Y508" s="180"/>
      <c r="Z508" s="180"/>
    </row>
    <row r="509" ht="12.75" customHeight="1">
      <c r="A509" s="180"/>
      <c r="B509" s="180"/>
      <c r="C509" s="180"/>
      <c r="D509" s="180"/>
      <c r="E509" s="180"/>
      <c r="F509" s="180"/>
      <c r="G509" s="180"/>
      <c r="H509" s="180"/>
      <c r="I509" s="180"/>
      <c r="J509" s="180"/>
      <c r="K509" s="180"/>
      <c r="L509" s="180"/>
      <c r="M509" s="180"/>
      <c r="N509" s="180"/>
      <c r="O509" s="180"/>
      <c r="P509" s="180"/>
      <c r="Q509" s="180"/>
      <c r="R509" s="180"/>
      <c r="S509" s="180"/>
      <c r="T509" s="180"/>
      <c r="U509" s="180"/>
      <c r="V509" s="180"/>
      <c r="W509" s="180"/>
      <c r="X509" s="180"/>
      <c r="Y509" s="180"/>
      <c r="Z509" s="180"/>
    </row>
    <row r="510" ht="12.75" customHeight="1">
      <c r="A510" s="180"/>
      <c r="B510" s="180"/>
      <c r="C510" s="180"/>
      <c r="D510" s="180"/>
      <c r="E510" s="180"/>
      <c r="F510" s="180"/>
      <c r="G510" s="180"/>
      <c r="H510" s="180"/>
      <c r="I510" s="180"/>
      <c r="J510" s="180"/>
      <c r="K510" s="180"/>
      <c r="L510" s="180"/>
      <c r="M510" s="180"/>
      <c r="N510" s="180"/>
      <c r="O510" s="180"/>
      <c r="P510" s="180"/>
      <c r="Q510" s="180"/>
      <c r="R510" s="180"/>
      <c r="S510" s="180"/>
      <c r="T510" s="180"/>
      <c r="U510" s="180"/>
      <c r="V510" s="180"/>
      <c r="W510" s="180"/>
      <c r="X510" s="180"/>
      <c r="Y510" s="180"/>
      <c r="Z510" s="180"/>
    </row>
    <row r="511" ht="12.75" customHeight="1">
      <c r="A511" s="180"/>
      <c r="B511" s="180"/>
      <c r="C511" s="180"/>
      <c r="D511" s="180"/>
      <c r="E511" s="180"/>
      <c r="F511" s="180"/>
      <c r="G511" s="180"/>
      <c r="H511" s="180"/>
      <c r="I511" s="180"/>
      <c r="J511" s="180"/>
      <c r="K511" s="180"/>
      <c r="L511" s="180"/>
      <c r="M511" s="180"/>
      <c r="N511" s="180"/>
      <c r="O511" s="180"/>
      <c r="P511" s="180"/>
      <c r="Q511" s="180"/>
      <c r="R511" s="180"/>
      <c r="S511" s="180"/>
      <c r="T511" s="180"/>
      <c r="U511" s="180"/>
      <c r="V511" s="180"/>
      <c r="W511" s="180"/>
      <c r="X511" s="180"/>
      <c r="Y511" s="180"/>
      <c r="Z511" s="180"/>
    </row>
    <row r="512" ht="12.75" customHeight="1">
      <c r="A512" s="180"/>
      <c r="B512" s="180"/>
      <c r="C512" s="180"/>
      <c r="D512" s="180"/>
      <c r="E512" s="180"/>
      <c r="F512" s="180"/>
      <c r="G512" s="180"/>
      <c r="H512" s="180"/>
      <c r="I512" s="180"/>
      <c r="J512" s="180"/>
      <c r="K512" s="180"/>
      <c r="L512" s="180"/>
      <c r="M512" s="180"/>
      <c r="N512" s="180"/>
      <c r="O512" s="180"/>
      <c r="P512" s="180"/>
      <c r="Q512" s="180"/>
      <c r="R512" s="180"/>
      <c r="S512" s="180"/>
      <c r="T512" s="180"/>
      <c r="U512" s="180"/>
      <c r="V512" s="180"/>
      <c r="W512" s="180"/>
      <c r="X512" s="180"/>
      <c r="Y512" s="180"/>
      <c r="Z512" s="180"/>
    </row>
    <row r="513" ht="12.75" customHeight="1">
      <c r="A513" s="180"/>
      <c r="B513" s="180"/>
      <c r="C513" s="180"/>
      <c r="D513" s="180"/>
      <c r="E513" s="180"/>
      <c r="F513" s="180"/>
      <c r="G513" s="180"/>
      <c r="H513" s="180"/>
      <c r="I513" s="180"/>
      <c r="J513" s="180"/>
      <c r="K513" s="180"/>
      <c r="L513" s="180"/>
      <c r="M513" s="180"/>
      <c r="N513" s="180"/>
      <c r="O513" s="180"/>
      <c r="P513" s="180"/>
      <c r="Q513" s="180"/>
      <c r="R513" s="180"/>
      <c r="S513" s="180"/>
      <c r="T513" s="180"/>
      <c r="U513" s="180"/>
      <c r="V513" s="180"/>
      <c r="W513" s="180"/>
      <c r="X513" s="180"/>
      <c r="Y513" s="180"/>
      <c r="Z513" s="180"/>
    </row>
    <row r="514" ht="12.75" customHeight="1">
      <c r="A514" s="180"/>
      <c r="B514" s="180"/>
      <c r="C514" s="180"/>
      <c r="D514" s="180"/>
      <c r="E514" s="180"/>
      <c r="F514" s="180"/>
      <c r="G514" s="180"/>
      <c r="H514" s="180"/>
      <c r="I514" s="180"/>
      <c r="J514" s="180"/>
      <c r="K514" s="180"/>
      <c r="L514" s="180"/>
      <c r="M514" s="180"/>
      <c r="N514" s="180"/>
      <c r="O514" s="180"/>
      <c r="P514" s="180"/>
      <c r="Q514" s="180"/>
      <c r="R514" s="180"/>
      <c r="S514" s="180"/>
      <c r="T514" s="180"/>
      <c r="U514" s="180"/>
      <c r="V514" s="180"/>
      <c r="W514" s="180"/>
      <c r="X514" s="180"/>
      <c r="Y514" s="180"/>
      <c r="Z514" s="180"/>
    </row>
    <row r="515" ht="12.75" customHeight="1">
      <c r="A515" s="180"/>
      <c r="B515" s="180"/>
      <c r="C515" s="180"/>
      <c r="D515" s="180"/>
      <c r="E515" s="180"/>
      <c r="F515" s="180"/>
      <c r="G515" s="180"/>
      <c r="H515" s="180"/>
      <c r="I515" s="180"/>
      <c r="J515" s="180"/>
      <c r="K515" s="180"/>
      <c r="L515" s="180"/>
      <c r="M515" s="180"/>
      <c r="N515" s="180"/>
      <c r="O515" s="180"/>
      <c r="P515" s="180"/>
      <c r="Q515" s="180"/>
      <c r="R515" s="180"/>
      <c r="S515" s="180"/>
      <c r="T515" s="180"/>
      <c r="U515" s="180"/>
      <c r="V515" s="180"/>
      <c r="W515" s="180"/>
      <c r="X515" s="180"/>
      <c r="Y515" s="180"/>
      <c r="Z515" s="180"/>
    </row>
    <row r="516" ht="12.75" customHeight="1">
      <c r="A516" s="180"/>
      <c r="B516" s="180"/>
      <c r="C516" s="180"/>
      <c r="D516" s="180"/>
      <c r="E516" s="180"/>
      <c r="F516" s="180"/>
      <c r="G516" s="180"/>
      <c r="H516" s="180"/>
      <c r="I516" s="180"/>
      <c r="J516" s="180"/>
      <c r="K516" s="180"/>
      <c r="L516" s="180"/>
      <c r="M516" s="180"/>
      <c r="N516" s="180"/>
      <c r="O516" s="180"/>
      <c r="P516" s="180"/>
      <c r="Q516" s="180"/>
      <c r="R516" s="180"/>
      <c r="S516" s="180"/>
      <c r="T516" s="180"/>
      <c r="U516" s="180"/>
      <c r="V516" s="180"/>
      <c r="W516" s="180"/>
      <c r="X516" s="180"/>
      <c r="Y516" s="180"/>
      <c r="Z516" s="180"/>
    </row>
    <row r="517" ht="12.75" customHeight="1">
      <c r="A517" s="180"/>
      <c r="B517" s="180"/>
      <c r="C517" s="180"/>
      <c r="D517" s="180"/>
      <c r="E517" s="180"/>
      <c r="F517" s="180"/>
      <c r="G517" s="180"/>
      <c r="H517" s="180"/>
      <c r="I517" s="180"/>
      <c r="J517" s="180"/>
      <c r="K517" s="180"/>
      <c r="L517" s="180"/>
      <c r="M517" s="180"/>
      <c r="N517" s="180"/>
      <c r="O517" s="180"/>
      <c r="P517" s="180"/>
      <c r="Q517" s="180"/>
      <c r="R517" s="180"/>
      <c r="S517" s="180"/>
      <c r="T517" s="180"/>
      <c r="U517" s="180"/>
      <c r="V517" s="180"/>
      <c r="W517" s="180"/>
      <c r="X517" s="180"/>
      <c r="Y517" s="180"/>
      <c r="Z517" s="180"/>
    </row>
    <row r="518" ht="12.75" customHeight="1">
      <c r="A518" s="180"/>
      <c r="B518" s="180"/>
      <c r="C518" s="180"/>
      <c r="D518" s="180"/>
      <c r="E518" s="180"/>
      <c r="F518" s="180"/>
      <c r="G518" s="180"/>
      <c r="H518" s="180"/>
      <c r="I518" s="180"/>
      <c r="J518" s="180"/>
      <c r="K518" s="180"/>
      <c r="L518" s="180"/>
      <c r="M518" s="180"/>
      <c r="N518" s="180"/>
      <c r="O518" s="180"/>
      <c r="P518" s="180"/>
      <c r="Q518" s="180"/>
      <c r="R518" s="180"/>
      <c r="S518" s="180"/>
      <c r="T518" s="180"/>
      <c r="U518" s="180"/>
      <c r="V518" s="180"/>
      <c r="W518" s="180"/>
      <c r="X518" s="180"/>
      <c r="Y518" s="180"/>
      <c r="Z518" s="180"/>
    </row>
    <row r="519" ht="12.75" customHeight="1">
      <c r="A519" s="180"/>
      <c r="B519" s="180"/>
      <c r="C519" s="180"/>
      <c r="D519" s="180"/>
      <c r="E519" s="180"/>
      <c r="F519" s="180"/>
      <c r="G519" s="180"/>
      <c r="H519" s="180"/>
      <c r="I519" s="180"/>
      <c r="J519" s="180"/>
      <c r="K519" s="180"/>
      <c r="L519" s="180"/>
      <c r="M519" s="180"/>
      <c r="N519" s="180"/>
      <c r="O519" s="180"/>
      <c r="P519" s="180"/>
      <c r="Q519" s="180"/>
      <c r="R519" s="180"/>
      <c r="S519" s="180"/>
      <c r="T519" s="180"/>
      <c r="U519" s="180"/>
      <c r="V519" s="180"/>
      <c r="W519" s="180"/>
      <c r="X519" s="180"/>
      <c r="Y519" s="180"/>
      <c r="Z519" s="180"/>
    </row>
    <row r="520" ht="12.75" customHeight="1">
      <c r="A520" s="180"/>
      <c r="B520" s="180"/>
      <c r="C520" s="180"/>
      <c r="D520" s="180"/>
      <c r="E520" s="180"/>
      <c r="F520" s="180"/>
      <c r="G520" s="180"/>
      <c r="H520" s="180"/>
      <c r="I520" s="180"/>
      <c r="J520" s="180"/>
      <c r="K520" s="180"/>
      <c r="L520" s="180"/>
      <c r="M520" s="180"/>
      <c r="N520" s="180"/>
      <c r="O520" s="180"/>
      <c r="P520" s="180"/>
      <c r="Q520" s="180"/>
      <c r="R520" s="180"/>
      <c r="S520" s="180"/>
      <c r="T520" s="180"/>
      <c r="U520" s="180"/>
      <c r="V520" s="180"/>
      <c r="W520" s="180"/>
      <c r="X520" s="180"/>
      <c r="Y520" s="180"/>
      <c r="Z520" s="180"/>
    </row>
    <row r="521" ht="12.75" customHeight="1">
      <c r="A521" s="180"/>
      <c r="B521" s="180"/>
      <c r="C521" s="180"/>
      <c r="D521" s="180"/>
      <c r="E521" s="180"/>
      <c r="F521" s="180"/>
      <c r="G521" s="180"/>
      <c r="H521" s="180"/>
      <c r="I521" s="180"/>
      <c r="J521" s="180"/>
      <c r="K521" s="180"/>
      <c r="L521" s="180"/>
      <c r="M521" s="180"/>
      <c r="N521" s="180"/>
      <c r="O521" s="180"/>
      <c r="P521" s="180"/>
      <c r="Q521" s="180"/>
      <c r="R521" s="180"/>
      <c r="S521" s="180"/>
      <c r="T521" s="180"/>
      <c r="U521" s="180"/>
      <c r="V521" s="180"/>
      <c r="W521" s="180"/>
      <c r="X521" s="180"/>
      <c r="Y521" s="180"/>
      <c r="Z521" s="180"/>
    </row>
    <row r="522" ht="12.75" customHeight="1">
      <c r="A522" s="180"/>
      <c r="B522" s="180"/>
      <c r="C522" s="180"/>
      <c r="D522" s="180"/>
      <c r="E522" s="180"/>
      <c r="F522" s="180"/>
      <c r="G522" s="180"/>
      <c r="H522" s="180"/>
      <c r="I522" s="180"/>
      <c r="J522" s="180"/>
      <c r="K522" s="180"/>
      <c r="L522" s="180"/>
      <c r="M522" s="180"/>
      <c r="N522" s="180"/>
      <c r="O522" s="180"/>
      <c r="P522" s="180"/>
      <c r="Q522" s="180"/>
      <c r="R522" s="180"/>
      <c r="S522" s="180"/>
      <c r="T522" s="180"/>
      <c r="U522" s="180"/>
      <c r="V522" s="180"/>
      <c r="W522" s="180"/>
      <c r="X522" s="180"/>
      <c r="Y522" s="180"/>
      <c r="Z522" s="180"/>
    </row>
    <row r="523" ht="12.75" customHeight="1">
      <c r="A523" s="180"/>
      <c r="B523" s="180"/>
      <c r="C523" s="180"/>
      <c r="D523" s="180"/>
      <c r="E523" s="180"/>
      <c r="F523" s="180"/>
      <c r="G523" s="180"/>
      <c r="H523" s="180"/>
      <c r="I523" s="180"/>
      <c r="J523" s="180"/>
      <c r="K523" s="180"/>
      <c r="L523" s="180"/>
      <c r="M523" s="180"/>
      <c r="N523" s="180"/>
      <c r="O523" s="180"/>
      <c r="P523" s="180"/>
      <c r="Q523" s="180"/>
      <c r="R523" s="180"/>
      <c r="S523" s="180"/>
      <c r="T523" s="180"/>
      <c r="U523" s="180"/>
      <c r="V523" s="180"/>
      <c r="W523" s="180"/>
      <c r="X523" s="180"/>
      <c r="Y523" s="180"/>
      <c r="Z523" s="180"/>
    </row>
    <row r="524" ht="12.75" customHeight="1">
      <c r="A524" s="180"/>
      <c r="B524" s="180"/>
      <c r="C524" s="180"/>
      <c r="D524" s="180"/>
      <c r="E524" s="180"/>
      <c r="F524" s="180"/>
      <c r="G524" s="180"/>
      <c r="H524" s="180"/>
      <c r="I524" s="180"/>
      <c r="J524" s="180"/>
      <c r="K524" s="180"/>
      <c r="L524" s="180"/>
      <c r="M524" s="180"/>
      <c r="N524" s="180"/>
      <c r="O524" s="180"/>
      <c r="P524" s="180"/>
      <c r="Q524" s="180"/>
      <c r="R524" s="180"/>
      <c r="S524" s="180"/>
      <c r="T524" s="180"/>
      <c r="U524" s="180"/>
      <c r="V524" s="180"/>
      <c r="W524" s="180"/>
      <c r="X524" s="180"/>
      <c r="Y524" s="180"/>
      <c r="Z524" s="180"/>
    </row>
    <row r="525" ht="12.75" customHeight="1">
      <c r="A525" s="180"/>
      <c r="B525" s="180"/>
      <c r="C525" s="180"/>
      <c r="D525" s="180"/>
      <c r="E525" s="180"/>
      <c r="F525" s="180"/>
      <c r="G525" s="180"/>
      <c r="H525" s="180"/>
      <c r="I525" s="180"/>
      <c r="J525" s="180"/>
      <c r="K525" s="180"/>
      <c r="L525" s="180"/>
      <c r="M525" s="180"/>
      <c r="N525" s="180"/>
      <c r="O525" s="180"/>
      <c r="P525" s="180"/>
      <c r="Q525" s="180"/>
      <c r="R525" s="180"/>
      <c r="S525" s="180"/>
      <c r="T525" s="180"/>
      <c r="U525" s="180"/>
      <c r="V525" s="180"/>
      <c r="W525" s="180"/>
      <c r="X525" s="180"/>
      <c r="Y525" s="180"/>
      <c r="Z525" s="180"/>
    </row>
    <row r="526" ht="12.75" customHeight="1">
      <c r="A526" s="180"/>
      <c r="B526" s="180"/>
      <c r="C526" s="180"/>
      <c r="D526" s="180"/>
      <c r="E526" s="180"/>
      <c r="F526" s="180"/>
      <c r="G526" s="180"/>
      <c r="H526" s="180"/>
      <c r="I526" s="180"/>
      <c r="J526" s="180"/>
      <c r="K526" s="180"/>
      <c r="L526" s="180"/>
      <c r="M526" s="180"/>
      <c r="N526" s="180"/>
      <c r="O526" s="180"/>
      <c r="P526" s="180"/>
      <c r="Q526" s="180"/>
      <c r="R526" s="180"/>
      <c r="S526" s="180"/>
      <c r="T526" s="180"/>
      <c r="U526" s="180"/>
      <c r="V526" s="180"/>
      <c r="W526" s="180"/>
      <c r="X526" s="180"/>
      <c r="Y526" s="180"/>
      <c r="Z526" s="180"/>
    </row>
    <row r="527" ht="12.75" customHeight="1">
      <c r="A527" s="180"/>
      <c r="B527" s="180"/>
      <c r="C527" s="180"/>
      <c r="D527" s="180"/>
      <c r="E527" s="180"/>
      <c r="F527" s="180"/>
      <c r="G527" s="180"/>
      <c r="H527" s="180"/>
      <c r="I527" s="180"/>
      <c r="J527" s="180"/>
      <c r="K527" s="180"/>
      <c r="L527" s="180"/>
      <c r="M527" s="180"/>
      <c r="N527" s="180"/>
      <c r="O527" s="180"/>
      <c r="P527" s="180"/>
      <c r="Q527" s="180"/>
      <c r="R527" s="180"/>
      <c r="S527" s="180"/>
      <c r="T527" s="180"/>
      <c r="U527" s="180"/>
      <c r="V527" s="180"/>
      <c r="W527" s="180"/>
      <c r="X527" s="180"/>
      <c r="Y527" s="180"/>
      <c r="Z527" s="180"/>
    </row>
    <row r="528" ht="12.75" customHeight="1">
      <c r="A528" s="180"/>
      <c r="B528" s="180"/>
      <c r="C528" s="180"/>
      <c r="D528" s="180"/>
      <c r="E528" s="180"/>
      <c r="F528" s="180"/>
      <c r="G528" s="180"/>
      <c r="H528" s="180"/>
      <c r="I528" s="180"/>
      <c r="J528" s="180"/>
      <c r="K528" s="180"/>
      <c r="L528" s="180"/>
      <c r="M528" s="180"/>
      <c r="N528" s="180"/>
      <c r="O528" s="180"/>
      <c r="P528" s="180"/>
      <c r="Q528" s="180"/>
      <c r="R528" s="180"/>
      <c r="S528" s="180"/>
      <c r="T528" s="180"/>
      <c r="U528" s="180"/>
      <c r="V528" s="180"/>
      <c r="W528" s="180"/>
      <c r="X528" s="180"/>
      <c r="Y528" s="180"/>
      <c r="Z528" s="180"/>
    </row>
    <row r="529" ht="12.75" customHeight="1">
      <c r="A529" s="180"/>
      <c r="B529" s="180"/>
      <c r="C529" s="180"/>
      <c r="D529" s="180"/>
      <c r="E529" s="180"/>
      <c r="F529" s="180"/>
      <c r="G529" s="180"/>
      <c r="H529" s="180"/>
      <c r="I529" s="180"/>
      <c r="J529" s="180"/>
      <c r="K529" s="180"/>
      <c r="L529" s="180"/>
      <c r="M529" s="180"/>
      <c r="N529" s="180"/>
      <c r="O529" s="180"/>
      <c r="P529" s="180"/>
      <c r="Q529" s="180"/>
      <c r="R529" s="180"/>
      <c r="S529" s="180"/>
      <c r="T529" s="180"/>
      <c r="U529" s="180"/>
      <c r="V529" s="180"/>
      <c r="W529" s="180"/>
      <c r="X529" s="180"/>
      <c r="Y529" s="180"/>
      <c r="Z529" s="180"/>
    </row>
    <row r="530" ht="12.75" customHeight="1">
      <c r="A530" s="180"/>
      <c r="B530" s="180"/>
      <c r="C530" s="180"/>
      <c r="D530" s="180"/>
      <c r="E530" s="180"/>
      <c r="F530" s="180"/>
      <c r="G530" s="180"/>
      <c r="H530" s="180"/>
      <c r="I530" s="180"/>
      <c r="J530" s="180"/>
      <c r="K530" s="180"/>
      <c r="L530" s="180"/>
      <c r="M530" s="180"/>
      <c r="N530" s="180"/>
      <c r="O530" s="180"/>
      <c r="P530" s="180"/>
      <c r="Q530" s="180"/>
      <c r="R530" s="180"/>
      <c r="S530" s="180"/>
      <c r="T530" s="180"/>
      <c r="U530" s="180"/>
      <c r="V530" s="180"/>
      <c r="W530" s="180"/>
      <c r="X530" s="180"/>
      <c r="Y530" s="180"/>
      <c r="Z530" s="180"/>
    </row>
    <row r="531" ht="12.75" customHeight="1">
      <c r="A531" s="180"/>
      <c r="B531" s="180"/>
      <c r="C531" s="180"/>
      <c r="D531" s="180"/>
      <c r="E531" s="180"/>
      <c r="F531" s="180"/>
      <c r="G531" s="180"/>
      <c r="H531" s="180"/>
      <c r="I531" s="180"/>
      <c r="J531" s="180"/>
      <c r="K531" s="180"/>
      <c r="L531" s="180"/>
      <c r="M531" s="180"/>
      <c r="N531" s="180"/>
      <c r="O531" s="180"/>
      <c r="P531" s="180"/>
      <c r="Q531" s="180"/>
      <c r="R531" s="180"/>
      <c r="S531" s="180"/>
      <c r="T531" s="180"/>
      <c r="U531" s="180"/>
      <c r="V531" s="180"/>
      <c r="W531" s="180"/>
      <c r="X531" s="180"/>
      <c r="Y531" s="180"/>
      <c r="Z531" s="180"/>
    </row>
    <row r="532" ht="12.75" customHeight="1">
      <c r="A532" s="180"/>
      <c r="B532" s="180"/>
      <c r="C532" s="180"/>
      <c r="D532" s="180"/>
      <c r="E532" s="180"/>
      <c r="F532" s="180"/>
      <c r="G532" s="180"/>
      <c r="H532" s="180"/>
      <c r="I532" s="180"/>
      <c r="J532" s="180"/>
      <c r="K532" s="180"/>
      <c r="L532" s="180"/>
      <c r="M532" s="180"/>
      <c r="N532" s="180"/>
      <c r="O532" s="180"/>
      <c r="P532" s="180"/>
      <c r="Q532" s="180"/>
      <c r="R532" s="180"/>
      <c r="S532" s="180"/>
      <c r="T532" s="180"/>
      <c r="U532" s="180"/>
      <c r="V532" s="180"/>
      <c r="W532" s="180"/>
      <c r="X532" s="180"/>
      <c r="Y532" s="180"/>
      <c r="Z532" s="180"/>
    </row>
    <row r="533" ht="12.75" customHeight="1">
      <c r="A533" s="180"/>
      <c r="B533" s="180"/>
      <c r="C533" s="180"/>
      <c r="D533" s="180"/>
      <c r="E533" s="180"/>
      <c r="F533" s="180"/>
      <c r="G533" s="180"/>
      <c r="H533" s="180"/>
      <c r="I533" s="180"/>
      <c r="J533" s="180"/>
      <c r="K533" s="180"/>
      <c r="L533" s="180"/>
      <c r="M533" s="180"/>
      <c r="N533" s="180"/>
      <c r="O533" s="180"/>
      <c r="P533" s="180"/>
      <c r="Q533" s="180"/>
      <c r="R533" s="180"/>
      <c r="S533" s="180"/>
      <c r="T533" s="180"/>
      <c r="U533" s="180"/>
      <c r="V533" s="180"/>
      <c r="W533" s="180"/>
      <c r="X533" s="180"/>
      <c r="Y533" s="180"/>
      <c r="Z533" s="180"/>
    </row>
    <row r="534" ht="12.75" customHeight="1">
      <c r="A534" s="180"/>
      <c r="B534" s="180"/>
      <c r="C534" s="180"/>
      <c r="D534" s="180"/>
      <c r="E534" s="180"/>
      <c r="F534" s="180"/>
      <c r="G534" s="180"/>
      <c r="H534" s="180"/>
      <c r="I534" s="180"/>
      <c r="J534" s="180"/>
      <c r="K534" s="180"/>
      <c r="L534" s="180"/>
      <c r="M534" s="180"/>
      <c r="N534" s="180"/>
      <c r="O534" s="180"/>
      <c r="P534" s="180"/>
      <c r="Q534" s="180"/>
      <c r="R534" s="180"/>
      <c r="S534" s="180"/>
      <c r="T534" s="180"/>
      <c r="U534" s="180"/>
      <c r="V534" s="180"/>
      <c r="W534" s="180"/>
      <c r="X534" s="180"/>
      <c r="Y534" s="180"/>
      <c r="Z534" s="180"/>
    </row>
    <row r="535" ht="12.75" customHeight="1">
      <c r="A535" s="180"/>
      <c r="B535" s="180"/>
      <c r="C535" s="180"/>
      <c r="D535" s="180"/>
      <c r="E535" s="180"/>
      <c r="F535" s="180"/>
      <c r="G535" s="180"/>
      <c r="H535" s="180"/>
      <c r="I535" s="180"/>
      <c r="J535" s="180"/>
      <c r="K535" s="180"/>
      <c r="L535" s="180"/>
      <c r="M535" s="180"/>
      <c r="N535" s="180"/>
      <c r="O535" s="180"/>
      <c r="P535" s="180"/>
      <c r="Q535" s="180"/>
      <c r="R535" s="180"/>
      <c r="S535" s="180"/>
      <c r="T535" s="180"/>
      <c r="U535" s="180"/>
      <c r="V535" s="180"/>
      <c r="W535" s="180"/>
      <c r="X535" s="180"/>
      <c r="Y535" s="180"/>
      <c r="Z535" s="180"/>
    </row>
    <row r="536" ht="12.75" customHeight="1">
      <c r="A536" s="180"/>
      <c r="B536" s="180"/>
      <c r="C536" s="180"/>
      <c r="D536" s="180"/>
      <c r="E536" s="180"/>
      <c r="F536" s="180"/>
      <c r="G536" s="180"/>
      <c r="H536" s="180"/>
      <c r="I536" s="180"/>
      <c r="J536" s="180"/>
      <c r="K536" s="180"/>
      <c r="L536" s="180"/>
      <c r="M536" s="180"/>
      <c r="N536" s="180"/>
      <c r="O536" s="180"/>
      <c r="P536" s="180"/>
      <c r="Q536" s="180"/>
      <c r="R536" s="180"/>
      <c r="S536" s="180"/>
      <c r="T536" s="180"/>
      <c r="U536" s="180"/>
      <c r="V536" s="180"/>
      <c r="W536" s="180"/>
      <c r="X536" s="180"/>
      <c r="Y536" s="180"/>
      <c r="Z536" s="180"/>
    </row>
    <row r="537" ht="12.75" customHeight="1">
      <c r="A537" s="180"/>
      <c r="B537" s="180"/>
      <c r="C537" s="180"/>
      <c r="D537" s="180"/>
      <c r="E537" s="180"/>
      <c r="F537" s="180"/>
      <c r="G537" s="180"/>
      <c r="H537" s="180"/>
      <c r="I537" s="180"/>
      <c r="J537" s="180"/>
      <c r="K537" s="180"/>
      <c r="L537" s="180"/>
      <c r="M537" s="180"/>
      <c r="N537" s="180"/>
      <c r="O537" s="180"/>
      <c r="P537" s="180"/>
      <c r="Q537" s="180"/>
      <c r="R537" s="180"/>
      <c r="S537" s="180"/>
      <c r="T537" s="180"/>
      <c r="U537" s="180"/>
      <c r="V537" s="180"/>
      <c r="W537" s="180"/>
      <c r="X537" s="180"/>
      <c r="Y537" s="180"/>
      <c r="Z537" s="180"/>
    </row>
    <row r="538" ht="12.75" customHeight="1">
      <c r="A538" s="180"/>
      <c r="B538" s="180"/>
      <c r="C538" s="180"/>
      <c r="D538" s="180"/>
      <c r="E538" s="180"/>
      <c r="F538" s="180"/>
      <c r="G538" s="180"/>
      <c r="H538" s="180"/>
      <c r="I538" s="180"/>
      <c r="J538" s="180"/>
      <c r="K538" s="180"/>
      <c r="L538" s="180"/>
      <c r="M538" s="180"/>
      <c r="N538" s="180"/>
      <c r="O538" s="180"/>
      <c r="P538" s="180"/>
      <c r="Q538" s="180"/>
      <c r="R538" s="180"/>
      <c r="S538" s="180"/>
      <c r="T538" s="180"/>
      <c r="U538" s="180"/>
      <c r="V538" s="180"/>
      <c r="W538" s="180"/>
      <c r="X538" s="180"/>
      <c r="Y538" s="180"/>
      <c r="Z538" s="180"/>
    </row>
    <row r="539" ht="12.75" customHeight="1">
      <c r="A539" s="180"/>
      <c r="B539" s="180"/>
      <c r="C539" s="180"/>
      <c r="D539" s="180"/>
      <c r="E539" s="180"/>
      <c r="F539" s="180"/>
      <c r="G539" s="180"/>
      <c r="H539" s="180"/>
      <c r="I539" s="180"/>
      <c r="J539" s="180"/>
      <c r="K539" s="180"/>
      <c r="L539" s="180"/>
      <c r="M539" s="180"/>
      <c r="N539" s="180"/>
      <c r="O539" s="180"/>
      <c r="P539" s="180"/>
      <c r="Q539" s="180"/>
      <c r="R539" s="180"/>
      <c r="S539" s="180"/>
      <c r="T539" s="180"/>
      <c r="U539" s="180"/>
      <c r="V539" s="180"/>
      <c r="W539" s="180"/>
      <c r="X539" s="180"/>
      <c r="Y539" s="180"/>
      <c r="Z539" s="180"/>
    </row>
    <row r="540" ht="12.75" customHeight="1">
      <c r="A540" s="180"/>
      <c r="B540" s="180"/>
      <c r="C540" s="180"/>
      <c r="D540" s="180"/>
      <c r="E540" s="180"/>
      <c r="F540" s="180"/>
      <c r="G540" s="180"/>
      <c r="H540" s="180"/>
      <c r="I540" s="180"/>
      <c r="J540" s="180"/>
      <c r="K540" s="180"/>
      <c r="L540" s="180"/>
      <c r="M540" s="180"/>
      <c r="N540" s="180"/>
      <c r="O540" s="180"/>
      <c r="P540" s="180"/>
      <c r="Q540" s="180"/>
      <c r="R540" s="180"/>
      <c r="S540" s="180"/>
      <c r="T540" s="180"/>
      <c r="U540" s="180"/>
      <c r="V540" s="180"/>
      <c r="W540" s="180"/>
      <c r="X540" s="180"/>
      <c r="Y540" s="180"/>
      <c r="Z540" s="180"/>
    </row>
    <row r="541" ht="12.75" customHeight="1">
      <c r="A541" s="180"/>
      <c r="B541" s="180"/>
      <c r="C541" s="180"/>
      <c r="D541" s="180"/>
      <c r="E541" s="180"/>
      <c r="F541" s="180"/>
      <c r="G541" s="180"/>
      <c r="H541" s="180"/>
      <c r="I541" s="180"/>
      <c r="J541" s="180"/>
      <c r="K541" s="180"/>
      <c r="L541" s="180"/>
      <c r="M541" s="180"/>
      <c r="N541" s="180"/>
      <c r="O541" s="180"/>
      <c r="P541" s="180"/>
      <c r="Q541" s="180"/>
      <c r="R541" s="180"/>
      <c r="S541" s="180"/>
      <c r="T541" s="180"/>
      <c r="U541" s="180"/>
      <c r="V541" s="180"/>
      <c r="W541" s="180"/>
      <c r="X541" s="180"/>
      <c r="Y541" s="180"/>
      <c r="Z541" s="180"/>
    </row>
    <row r="542" ht="12.75" customHeight="1">
      <c r="A542" s="180"/>
      <c r="B542" s="180"/>
      <c r="C542" s="180"/>
      <c r="D542" s="180"/>
      <c r="E542" s="180"/>
      <c r="F542" s="180"/>
      <c r="G542" s="180"/>
      <c r="H542" s="180"/>
      <c r="I542" s="180"/>
      <c r="J542" s="180"/>
      <c r="K542" s="180"/>
      <c r="L542" s="180"/>
      <c r="M542" s="180"/>
      <c r="N542" s="180"/>
      <c r="O542" s="180"/>
      <c r="P542" s="180"/>
      <c r="Q542" s="180"/>
      <c r="R542" s="180"/>
      <c r="S542" s="180"/>
      <c r="T542" s="180"/>
      <c r="U542" s="180"/>
      <c r="V542" s="180"/>
      <c r="W542" s="180"/>
      <c r="X542" s="180"/>
      <c r="Y542" s="180"/>
      <c r="Z542" s="180"/>
    </row>
    <row r="543" ht="12.75" customHeight="1">
      <c r="A543" s="180"/>
      <c r="B543" s="180"/>
      <c r="C543" s="180"/>
      <c r="D543" s="180"/>
      <c r="E543" s="180"/>
      <c r="F543" s="180"/>
      <c r="G543" s="180"/>
      <c r="H543" s="180"/>
      <c r="I543" s="180"/>
      <c r="J543" s="180"/>
      <c r="K543" s="180"/>
      <c r="L543" s="180"/>
      <c r="M543" s="180"/>
      <c r="N543" s="180"/>
      <c r="O543" s="180"/>
      <c r="P543" s="180"/>
      <c r="Q543" s="180"/>
      <c r="R543" s="180"/>
      <c r="S543" s="180"/>
      <c r="T543" s="180"/>
      <c r="U543" s="180"/>
      <c r="V543" s="180"/>
      <c r="W543" s="180"/>
      <c r="X543" s="180"/>
      <c r="Y543" s="180"/>
      <c r="Z543" s="180"/>
    </row>
    <row r="544" ht="12.75" customHeight="1">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row>
    <row r="545" ht="12.75" customHeight="1">
      <c r="A545" s="180"/>
      <c r="B545" s="180"/>
      <c r="C545" s="180"/>
      <c r="D545" s="180"/>
      <c r="E545" s="180"/>
      <c r="F545" s="180"/>
      <c r="G545" s="180"/>
      <c r="H545" s="180"/>
      <c r="I545" s="180"/>
      <c r="J545" s="180"/>
      <c r="K545" s="180"/>
      <c r="L545" s="180"/>
      <c r="M545" s="180"/>
      <c r="N545" s="180"/>
      <c r="O545" s="180"/>
      <c r="P545" s="180"/>
      <c r="Q545" s="180"/>
      <c r="R545" s="180"/>
      <c r="S545" s="180"/>
      <c r="T545" s="180"/>
      <c r="U545" s="180"/>
      <c r="V545" s="180"/>
      <c r="W545" s="180"/>
      <c r="X545" s="180"/>
      <c r="Y545" s="180"/>
      <c r="Z545" s="180"/>
    </row>
    <row r="546" ht="12.75" customHeight="1">
      <c r="A546" s="180"/>
      <c r="B546" s="180"/>
      <c r="C546" s="180"/>
      <c r="D546" s="180"/>
      <c r="E546" s="180"/>
      <c r="F546" s="180"/>
      <c r="G546" s="180"/>
      <c r="H546" s="180"/>
      <c r="I546" s="180"/>
      <c r="J546" s="180"/>
      <c r="K546" s="180"/>
      <c r="L546" s="180"/>
      <c r="M546" s="180"/>
      <c r="N546" s="180"/>
      <c r="O546" s="180"/>
      <c r="P546" s="180"/>
      <c r="Q546" s="180"/>
      <c r="R546" s="180"/>
      <c r="S546" s="180"/>
      <c r="T546" s="180"/>
      <c r="U546" s="180"/>
      <c r="V546" s="180"/>
      <c r="W546" s="180"/>
      <c r="X546" s="180"/>
      <c r="Y546" s="180"/>
      <c r="Z546" s="180"/>
    </row>
    <row r="547" ht="12.75" customHeight="1">
      <c r="A547" s="180"/>
      <c r="B547" s="180"/>
      <c r="C547" s="180"/>
      <c r="D547" s="180"/>
      <c r="E547" s="180"/>
      <c r="F547" s="180"/>
      <c r="G547" s="180"/>
      <c r="H547" s="180"/>
      <c r="I547" s="180"/>
      <c r="J547" s="180"/>
      <c r="K547" s="180"/>
      <c r="L547" s="180"/>
      <c r="M547" s="180"/>
      <c r="N547" s="180"/>
      <c r="O547" s="180"/>
      <c r="P547" s="180"/>
      <c r="Q547" s="180"/>
      <c r="R547" s="180"/>
      <c r="S547" s="180"/>
      <c r="T547" s="180"/>
      <c r="U547" s="180"/>
      <c r="V547" s="180"/>
      <c r="W547" s="180"/>
      <c r="X547" s="180"/>
      <c r="Y547" s="180"/>
      <c r="Z547" s="180"/>
    </row>
    <row r="548" ht="12.75" customHeight="1">
      <c r="A548" s="180"/>
      <c r="B548" s="180"/>
      <c r="C548" s="180"/>
      <c r="D548" s="180"/>
      <c r="E548" s="180"/>
      <c r="F548" s="180"/>
      <c r="G548" s="180"/>
      <c r="H548" s="180"/>
      <c r="I548" s="180"/>
      <c r="J548" s="180"/>
      <c r="K548" s="180"/>
      <c r="L548" s="180"/>
      <c r="M548" s="180"/>
      <c r="N548" s="180"/>
      <c r="O548" s="180"/>
      <c r="P548" s="180"/>
      <c r="Q548" s="180"/>
      <c r="R548" s="180"/>
      <c r="S548" s="180"/>
      <c r="T548" s="180"/>
      <c r="U548" s="180"/>
      <c r="V548" s="180"/>
      <c r="W548" s="180"/>
      <c r="X548" s="180"/>
      <c r="Y548" s="180"/>
      <c r="Z548" s="180"/>
    </row>
    <row r="549" ht="12.75" customHeight="1">
      <c r="A549" s="180"/>
      <c r="B549" s="180"/>
      <c r="C549" s="180"/>
      <c r="D549" s="180"/>
      <c r="E549" s="180"/>
      <c r="F549" s="180"/>
      <c r="G549" s="180"/>
      <c r="H549" s="180"/>
      <c r="I549" s="180"/>
      <c r="J549" s="180"/>
      <c r="K549" s="180"/>
      <c r="L549" s="180"/>
      <c r="M549" s="180"/>
      <c r="N549" s="180"/>
      <c r="O549" s="180"/>
      <c r="P549" s="180"/>
      <c r="Q549" s="180"/>
      <c r="R549" s="180"/>
      <c r="S549" s="180"/>
      <c r="T549" s="180"/>
      <c r="U549" s="180"/>
      <c r="V549" s="180"/>
      <c r="W549" s="180"/>
      <c r="X549" s="180"/>
      <c r="Y549" s="180"/>
      <c r="Z549" s="180"/>
    </row>
    <row r="550" ht="12.75" customHeight="1">
      <c r="A550" s="180"/>
      <c r="B550" s="180"/>
      <c r="C550" s="180"/>
      <c r="D550" s="180"/>
      <c r="E550" s="180"/>
      <c r="F550" s="180"/>
      <c r="G550" s="180"/>
      <c r="H550" s="180"/>
      <c r="I550" s="180"/>
      <c r="J550" s="180"/>
      <c r="K550" s="180"/>
      <c r="L550" s="180"/>
      <c r="M550" s="180"/>
      <c r="N550" s="180"/>
      <c r="O550" s="180"/>
      <c r="P550" s="180"/>
      <c r="Q550" s="180"/>
      <c r="R550" s="180"/>
      <c r="S550" s="180"/>
      <c r="T550" s="180"/>
      <c r="U550" s="180"/>
      <c r="V550" s="180"/>
      <c r="W550" s="180"/>
      <c r="X550" s="180"/>
      <c r="Y550" s="180"/>
      <c r="Z550" s="180"/>
    </row>
    <row r="551" ht="12.75" customHeight="1">
      <c r="A551" s="180"/>
      <c r="B551" s="180"/>
      <c r="C551" s="180"/>
      <c r="D551" s="180"/>
      <c r="E551" s="180"/>
      <c r="F551" s="180"/>
      <c r="G551" s="180"/>
      <c r="H551" s="180"/>
      <c r="I551" s="180"/>
      <c r="J551" s="180"/>
      <c r="K551" s="180"/>
      <c r="L551" s="180"/>
      <c r="M551" s="180"/>
      <c r="N551" s="180"/>
      <c r="O551" s="180"/>
      <c r="P551" s="180"/>
      <c r="Q551" s="180"/>
      <c r="R551" s="180"/>
      <c r="S551" s="180"/>
      <c r="T551" s="180"/>
      <c r="U551" s="180"/>
      <c r="V551" s="180"/>
      <c r="W551" s="180"/>
      <c r="X551" s="180"/>
      <c r="Y551" s="180"/>
      <c r="Z551" s="180"/>
    </row>
    <row r="552" ht="12.75" customHeight="1">
      <c r="A552" s="180"/>
      <c r="B552" s="180"/>
      <c r="C552" s="180"/>
      <c r="D552" s="180"/>
      <c r="E552" s="180"/>
      <c r="F552" s="180"/>
      <c r="G552" s="180"/>
      <c r="H552" s="180"/>
      <c r="I552" s="180"/>
      <c r="J552" s="180"/>
      <c r="K552" s="180"/>
      <c r="L552" s="180"/>
      <c r="M552" s="180"/>
      <c r="N552" s="180"/>
      <c r="O552" s="180"/>
      <c r="P552" s="180"/>
      <c r="Q552" s="180"/>
      <c r="R552" s="180"/>
      <c r="S552" s="180"/>
      <c r="T552" s="180"/>
      <c r="U552" s="180"/>
      <c r="V552" s="180"/>
      <c r="W552" s="180"/>
      <c r="X552" s="180"/>
      <c r="Y552" s="180"/>
      <c r="Z552" s="180"/>
    </row>
    <row r="553" ht="12.75" customHeight="1">
      <c r="A553" s="180"/>
      <c r="B553" s="180"/>
      <c r="C553" s="180"/>
      <c r="D553" s="180"/>
      <c r="E553" s="180"/>
      <c r="F553" s="180"/>
      <c r="G553" s="180"/>
      <c r="H553" s="180"/>
      <c r="I553" s="180"/>
      <c r="J553" s="180"/>
      <c r="K553" s="180"/>
      <c r="L553" s="180"/>
      <c r="M553" s="180"/>
      <c r="N553" s="180"/>
      <c r="O553" s="180"/>
      <c r="P553" s="180"/>
      <c r="Q553" s="180"/>
      <c r="R553" s="180"/>
      <c r="S553" s="180"/>
      <c r="T553" s="180"/>
      <c r="U553" s="180"/>
      <c r="V553" s="180"/>
      <c r="W553" s="180"/>
      <c r="X553" s="180"/>
      <c r="Y553" s="180"/>
      <c r="Z553" s="180"/>
    </row>
    <row r="554" ht="12.75" customHeight="1">
      <c r="A554" s="180"/>
      <c r="B554" s="180"/>
      <c r="C554" s="180"/>
      <c r="D554" s="180"/>
      <c r="E554" s="180"/>
      <c r="F554" s="180"/>
      <c r="G554" s="180"/>
      <c r="H554" s="180"/>
      <c r="I554" s="180"/>
      <c r="J554" s="180"/>
      <c r="K554" s="180"/>
      <c r="L554" s="180"/>
      <c r="M554" s="180"/>
      <c r="N554" s="180"/>
      <c r="O554" s="180"/>
      <c r="P554" s="180"/>
      <c r="Q554" s="180"/>
      <c r="R554" s="180"/>
      <c r="S554" s="180"/>
      <c r="T554" s="180"/>
      <c r="U554" s="180"/>
      <c r="V554" s="180"/>
      <c r="W554" s="180"/>
      <c r="X554" s="180"/>
      <c r="Y554" s="180"/>
      <c r="Z554" s="180"/>
    </row>
    <row r="555" ht="12.75" customHeight="1">
      <c r="A555" s="180"/>
      <c r="B555" s="180"/>
      <c r="C555" s="180"/>
      <c r="D555" s="180"/>
      <c r="E555" s="180"/>
      <c r="F555" s="180"/>
      <c r="G555" s="180"/>
      <c r="H555" s="180"/>
      <c r="I555" s="180"/>
      <c r="J555" s="180"/>
      <c r="K555" s="180"/>
      <c r="L555" s="180"/>
      <c r="M555" s="180"/>
      <c r="N555" s="180"/>
      <c r="O555" s="180"/>
      <c r="P555" s="180"/>
      <c r="Q555" s="180"/>
      <c r="R555" s="180"/>
      <c r="S555" s="180"/>
      <c r="T555" s="180"/>
      <c r="U555" s="180"/>
      <c r="V555" s="180"/>
      <c r="W555" s="180"/>
      <c r="X555" s="180"/>
      <c r="Y555" s="180"/>
      <c r="Z555" s="180"/>
    </row>
    <row r="556" ht="12.75" customHeight="1">
      <c r="A556" s="180"/>
      <c r="B556" s="180"/>
      <c r="C556" s="180"/>
      <c r="D556" s="180"/>
      <c r="E556" s="180"/>
      <c r="F556" s="180"/>
      <c r="G556" s="180"/>
      <c r="H556" s="180"/>
      <c r="I556" s="180"/>
      <c r="J556" s="180"/>
      <c r="K556" s="180"/>
      <c r="L556" s="180"/>
      <c r="M556" s="180"/>
      <c r="N556" s="180"/>
      <c r="O556" s="180"/>
      <c r="P556" s="180"/>
      <c r="Q556" s="180"/>
      <c r="R556" s="180"/>
      <c r="S556" s="180"/>
      <c r="T556" s="180"/>
      <c r="U556" s="180"/>
      <c r="V556" s="180"/>
      <c r="W556" s="180"/>
      <c r="X556" s="180"/>
      <c r="Y556" s="180"/>
      <c r="Z556" s="180"/>
    </row>
    <row r="557" ht="12.75" customHeight="1">
      <c r="A557" s="180"/>
      <c r="B557" s="180"/>
      <c r="C557" s="180"/>
      <c r="D557" s="180"/>
      <c r="E557" s="180"/>
      <c r="F557" s="180"/>
      <c r="G557" s="180"/>
      <c r="H557" s="180"/>
      <c r="I557" s="180"/>
      <c r="J557" s="180"/>
      <c r="K557" s="180"/>
      <c r="L557" s="180"/>
      <c r="M557" s="180"/>
      <c r="N557" s="180"/>
      <c r="O557" s="180"/>
      <c r="P557" s="180"/>
      <c r="Q557" s="180"/>
      <c r="R557" s="180"/>
      <c r="S557" s="180"/>
      <c r="T557" s="180"/>
      <c r="U557" s="180"/>
      <c r="V557" s="180"/>
      <c r="W557" s="180"/>
      <c r="X557" s="180"/>
      <c r="Y557" s="180"/>
      <c r="Z557" s="180"/>
    </row>
    <row r="558" ht="12.75" customHeight="1">
      <c r="A558" s="180"/>
      <c r="B558" s="180"/>
      <c r="C558" s="180"/>
      <c r="D558" s="180"/>
      <c r="E558" s="180"/>
      <c r="F558" s="180"/>
      <c r="G558" s="180"/>
      <c r="H558" s="180"/>
      <c r="I558" s="180"/>
      <c r="J558" s="180"/>
      <c r="K558" s="180"/>
      <c r="L558" s="180"/>
      <c r="M558" s="180"/>
      <c r="N558" s="180"/>
      <c r="O558" s="180"/>
      <c r="P558" s="180"/>
      <c r="Q558" s="180"/>
      <c r="R558" s="180"/>
      <c r="S558" s="180"/>
      <c r="T558" s="180"/>
      <c r="U558" s="180"/>
      <c r="V558" s="180"/>
      <c r="W558" s="180"/>
      <c r="X558" s="180"/>
      <c r="Y558" s="180"/>
      <c r="Z558" s="180"/>
    </row>
    <row r="559" ht="12.75" customHeight="1">
      <c r="A559" s="180"/>
      <c r="B559" s="180"/>
      <c r="C559" s="180"/>
      <c r="D559" s="180"/>
      <c r="E559" s="180"/>
      <c r="F559" s="180"/>
      <c r="G559" s="180"/>
      <c r="H559" s="180"/>
      <c r="I559" s="180"/>
      <c r="J559" s="180"/>
      <c r="K559" s="180"/>
      <c r="L559" s="180"/>
      <c r="M559" s="180"/>
      <c r="N559" s="180"/>
      <c r="O559" s="180"/>
      <c r="P559" s="180"/>
      <c r="Q559" s="180"/>
      <c r="R559" s="180"/>
      <c r="S559" s="180"/>
      <c r="T559" s="180"/>
      <c r="U559" s="180"/>
      <c r="V559" s="180"/>
      <c r="W559" s="180"/>
      <c r="X559" s="180"/>
      <c r="Y559" s="180"/>
      <c r="Z559" s="180"/>
    </row>
    <row r="560" ht="12.75" customHeight="1">
      <c r="A560" s="180"/>
      <c r="B560" s="180"/>
      <c r="C560" s="180"/>
      <c r="D560" s="180"/>
      <c r="E560" s="180"/>
      <c r="F560" s="180"/>
      <c r="G560" s="180"/>
      <c r="H560" s="180"/>
      <c r="I560" s="180"/>
      <c r="J560" s="180"/>
      <c r="K560" s="180"/>
      <c r="L560" s="180"/>
      <c r="M560" s="180"/>
      <c r="N560" s="180"/>
      <c r="O560" s="180"/>
      <c r="P560" s="180"/>
      <c r="Q560" s="180"/>
      <c r="R560" s="180"/>
      <c r="S560" s="180"/>
      <c r="T560" s="180"/>
      <c r="U560" s="180"/>
      <c r="V560" s="180"/>
      <c r="W560" s="180"/>
      <c r="X560" s="180"/>
      <c r="Y560" s="180"/>
      <c r="Z560" s="180"/>
    </row>
    <row r="561" ht="12.75" customHeight="1">
      <c r="A561" s="180"/>
      <c r="B561" s="180"/>
      <c r="C561" s="180"/>
      <c r="D561" s="180"/>
      <c r="E561" s="180"/>
      <c r="F561" s="180"/>
      <c r="G561" s="180"/>
      <c r="H561" s="180"/>
      <c r="I561" s="180"/>
      <c r="J561" s="180"/>
      <c r="K561" s="180"/>
      <c r="L561" s="180"/>
      <c r="M561" s="180"/>
      <c r="N561" s="180"/>
      <c r="O561" s="180"/>
      <c r="P561" s="180"/>
      <c r="Q561" s="180"/>
      <c r="R561" s="180"/>
      <c r="S561" s="180"/>
      <c r="T561" s="180"/>
      <c r="U561" s="180"/>
      <c r="V561" s="180"/>
      <c r="W561" s="180"/>
      <c r="X561" s="180"/>
      <c r="Y561" s="180"/>
      <c r="Z561" s="180"/>
    </row>
    <row r="562" ht="12.75" customHeight="1">
      <c r="A562" s="180"/>
      <c r="B562" s="180"/>
      <c r="C562" s="180"/>
      <c r="D562" s="180"/>
      <c r="E562" s="180"/>
      <c r="F562" s="180"/>
      <c r="G562" s="180"/>
      <c r="H562" s="180"/>
      <c r="I562" s="180"/>
      <c r="J562" s="180"/>
      <c r="K562" s="180"/>
      <c r="L562" s="180"/>
      <c r="M562" s="180"/>
      <c r="N562" s="180"/>
      <c r="O562" s="180"/>
      <c r="P562" s="180"/>
      <c r="Q562" s="180"/>
      <c r="R562" s="180"/>
      <c r="S562" s="180"/>
      <c r="T562" s="180"/>
      <c r="U562" s="180"/>
      <c r="V562" s="180"/>
      <c r="W562" s="180"/>
      <c r="X562" s="180"/>
      <c r="Y562" s="180"/>
      <c r="Z562" s="180"/>
    </row>
    <row r="563" ht="12.75" customHeight="1">
      <c r="A563" s="180"/>
      <c r="B563" s="180"/>
      <c r="C563" s="180"/>
      <c r="D563" s="180"/>
      <c r="E563" s="180"/>
      <c r="F563" s="180"/>
      <c r="G563" s="180"/>
      <c r="H563" s="180"/>
      <c r="I563" s="180"/>
      <c r="J563" s="180"/>
      <c r="K563" s="180"/>
      <c r="L563" s="180"/>
      <c r="M563" s="180"/>
      <c r="N563" s="180"/>
      <c r="O563" s="180"/>
      <c r="P563" s="180"/>
      <c r="Q563" s="180"/>
      <c r="R563" s="180"/>
      <c r="S563" s="180"/>
      <c r="T563" s="180"/>
      <c r="U563" s="180"/>
      <c r="V563" s="180"/>
      <c r="W563" s="180"/>
      <c r="X563" s="180"/>
      <c r="Y563" s="180"/>
      <c r="Z563" s="180"/>
    </row>
    <row r="564" ht="12.75" customHeight="1">
      <c r="A564" s="180"/>
      <c r="B564" s="180"/>
      <c r="C564" s="180"/>
      <c r="D564" s="180"/>
      <c r="E564" s="180"/>
      <c r="F564" s="180"/>
      <c r="G564" s="180"/>
      <c r="H564" s="180"/>
      <c r="I564" s="180"/>
      <c r="J564" s="180"/>
      <c r="K564" s="180"/>
      <c r="L564" s="180"/>
      <c r="M564" s="180"/>
      <c r="N564" s="180"/>
      <c r="O564" s="180"/>
      <c r="P564" s="180"/>
      <c r="Q564" s="180"/>
      <c r="R564" s="180"/>
      <c r="S564" s="180"/>
      <c r="T564" s="180"/>
      <c r="U564" s="180"/>
      <c r="V564" s="180"/>
      <c r="W564" s="180"/>
      <c r="X564" s="180"/>
      <c r="Y564" s="180"/>
      <c r="Z564" s="180"/>
    </row>
    <row r="565" ht="12.75" customHeight="1">
      <c r="A565" s="180"/>
      <c r="B565" s="180"/>
      <c r="C565" s="180"/>
      <c r="D565" s="180"/>
      <c r="E565" s="180"/>
      <c r="F565" s="180"/>
      <c r="G565" s="180"/>
      <c r="H565" s="180"/>
      <c r="I565" s="180"/>
      <c r="J565" s="180"/>
      <c r="K565" s="180"/>
      <c r="L565" s="180"/>
      <c r="M565" s="180"/>
      <c r="N565" s="180"/>
      <c r="O565" s="180"/>
      <c r="P565" s="180"/>
      <c r="Q565" s="180"/>
      <c r="R565" s="180"/>
      <c r="S565" s="180"/>
      <c r="T565" s="180"/>
      <c r="U565" s="180"/>
      <c r="V565" s="180"/>
      <c r="W565" s="180"/>
      <c r="X565" s="180"/>
      <c r="Y565" s="180"/>
      <c r="Z565" s="180"/>
    </row>
    <row r="566" ht="12.75" customHeight="1">
      <c r="A566" s="180"/>
      <c r="B566" s="180"/>
      <c r="C566" s="180"/>
      <c r="D566" s="180"/>
      <c r="E566" s="180"/>
      <c r="F566" s="180"/>
      <c r="G566" s="180"/>
      <c r="H566" s="180"/>
      <c r="I566" s="180"/>
      <c r="J566" s="180"/>
      <c r="K566" s="180"/>
      <c r="L566" s="180"/>
      <c r="M566" s="180"/>
      <c r="N566" s="180"/>
      <c r="O566" s="180"/>
      <c r="P566" s="180"/>
      <c r="Q566" s="180"/>
      <c r="R566" s="180"/>
      <c r="S566" s="180"/>
      <c r="T566" s="180"/>
      <c r="U566" s="180"/>
      <c r="V566" s="180"/>
      <c r="W566" s="180"/>
      <c r="X566" s="180"/>
      <c r="Y566" s="180"/>
      <c r="Z566" s="180"/>
    </row>
    <row r="567" ht="12.75" customHeight="1">
      <c r="A567" s="180"/>
      <c r="B567" s="180"/>
      <c r="C567" s="180"/>
      <c r="D567" s="180"/>
      <c r="E567" s="180"/>
      <c r="F567" s="180"/>
      <c r="G567" s="180"/>
      <c r="H567" s="180"/>
      <c r="I567" s="180"/>
      <c r="J567" s="180"/>
      <c r="K567" s="180"/>
      <c r="L567" s="180"/>
      <c r="M567" s="180"/>
      <c r="N567" s="180"/>
      <c r="O567" s="180"/>
      <c r="P567" s="180"/>
      <c r="Q567" s="180"/>
      <c r="R567" s="180"/>
      <c r="S567" s="180"/>
      <c r="T567" s="180"/>
      <c r="U567" s="180"/>
      <c r="V567" s="180"/>
      <c r="W567" s="180"/>
      <c r="X567" s="180"/>
      <c r="Y567" s="180"/>
      <c r="Z567" s="180"/>
    </row>
    <row r="568" ht="12.75" customHeight="1">
      <c r="A568" s="180"/>
      <c r="B568" s="180"/>
      <c r="C568" s="180"/>
      <c r="D568" s="180"/>
      <c r="E568" s="180"/>
      <c r="F568" s="180"/>
      <c r="G568" s="180"/>
      <c r="H568" s="180"/>
      <c r="I568" s="180"/>
      <c r="J568" s="180"/>
      <c r="K568" s="180"/>
      <c r="L568" s="180"/>
      <c r="M568" s="180"/>
      <c r="N568" s="180"/>
      <c r="O568" s="180"/>
      <c r="P568" s="180"/>
      <c r="Q568" s="180"/>
      <c r="R568" s="180"/>
      <c r="S568" s="180"/>
      <c r="T568" s="180"/>
      <c r="U568" s="180"/>
      <c r="V568" s="180"/>
      <c r="W568" s="180"/>
      <c r="X568" s="180"/>
      <c r="Y568" s="180"/>
      <c r="Z568" s="180"/>
    </row>
    <row r="569" ht="12.75" customHeight="1">
      <c r="A569" s="180"/>
      <c r="B569" s="180"/>
      <c r="C569" s="180"/>
      <c r="D569" s="180"/>
      <c r="E569" s="180"/>
      <c r="F569" s="180"/>
      <c r="G569" s="180"/>
      <c r="H569" s="180"/>
      <c r="I569" s="180"/>
      <c r="J569" s="180"/>
      <c r="K569" s="180"/>
      <c r="L569" s="180"/>
      <c r="M569" s="180"/>
      <c r="N569" s="180"/>
      <c r="O569" s="180"/>
      <c r="P569" s="180"/>
      <c r="Q569" s="180"/>
      <c r="R569" s="180"/>
      <c r="S569" s="180"/>
      <c r="T569" s="180"/>
      <c r="U569" s="180"/>
      <c r="V569" s="180"/>
      <c r="W569" s="180"/>
      <c r="X569" s="180"/>
      <c r="Y569" s="180"/>
      <c r="Z569" s="180"/>
    </row>
    <row r="570" ht="12.75" customHeight="1">
      <c r="A570" s="180"/>
      <c r="B570" s="180"/>
      <c r="C570" s="180"/>
      <c r="D570" s="180"/>
      <c r="E570" s="180"/>
      <c r="F570" s="180"/>
      <c r="G570" s="180"/>
      <c r="H570" s="180"/>
      <c r="I570" s="180"/>
      <c r="J570" s="180"/>
      <c r="K570" s="180"/>
      <c r="L570" s="180"/>
      <c r="M570" s="180"/>
      <c r="N570" s="180"/>
      <c r="O570" s="180"/>
      <c r="P570" s="180"/>
      <c r="Q570" s="180"/>
      <c r="R570" s="180"/>
      <c r="S570" s="180"/>
      <c r="T570" s="180"/>
      <c r="U570" s="180"/>
      <c r="V570" s="180"/>
      <c r="W570" s="180"/>
      <c r="X570" s="180"/>
      <c r="Y570" s="180"/>
      <c r="Z570" s="180"/>
    </row>
    <row r="571" ht="12.75" customHeight="1">
      <c r="A571" s="180"/>
      <c r="B571" s="180"/>
      <c r="C571" s="180"/>
      <c r="D571" s="180"/>
      <c r="E571" s="180"/>
      <c r="F571" s="180"/>
      <c r="G571" s="180"/>
      <c r="H571" s="180"/>
      <c r="I571" s="180"/>
      <c r="J571" s="180"/>
      <c r="K571" s="180"/>
      <c r="L571" s="180"/>
      <c r="M571" s="180"/>
      <c r="N571" s="180"/>
      <c r="O571" s="180"/>
      <c r="P571" s="180"/>
      <c r="Q571" s="180"/>
      <c r="R571" s="180"/>
      <c r="S571" s="180"/>
      <c r="T571" s="180"/>
      <c r="U571" s="180"/>
      <c r="V571" s="180"/>
      <c r="W571" s="180"/>
      <c r="X571" s="180"/>
      <c r="Y571" s="180"/>
      <c r="Z571" s="180"/>
    </row>
    <row r="572" ht="12.75" customHeight="1">
      <c r="A572" s="180"/>
      <c r="B572" s="180"/>
      <c r="C572" s="180"/>
      <c r="D572" s="180"/>
      <c r="E572" s="180"/>
      <c r="F572" s="180"/>
      <c r="G572" s="180"/>
      <c r="H572" s="180"/>
      <c r="I572" s="180"/>
      <c r="J572" s="180"/>
      <c r="K572" s="180"/>
      <c r="L572" s="180"/>
      <c r="M572" s="180"/>
      <c r="N572" s="180"/>
      <c r="O572" s="180"/>
      <c r="P572" s="180"/>
      <c r="Q572" s="180"/>
      <c r="R572" s="180"/>
      <c r="S572" s="180"/>
      <c r="T572" s="180"/>
      <c r="U572" s="180"/>
      <c r="V572" s="180"/>
      <c r="W572" s="180"/>
      <c r="X572" s="180"/>
      <c r="Y572" s="180"/>
      <c r="Z572" s="180"/>
    </row>
    <row r="573" ht="12.75" customHeight="1">
      <c r="A573" s="180"/>
      <c r="B573" s="180"/>
      <c r="C573" s="180"/>
      <c r="D573" s="180"/>
      <c r="E573" s="180"/>
      <c r="F573" s="180"/>
      <c r="G573" s="180"/>
      <c r="H573" s="180"/>
      <c r="I573" s="180"/>
      <c r="J573" s="180"/>
      <c r="K573" s="180"/>
      <c r="L573" s="180"/>
      <c r="M573" s="180"/>
      <c r="N573" s="180"/>
      <c r="O573" s="180"/>
      <c r="P573" s="180"/>
      <c r="Q573" s="180"/>
      <c r="R573" s="180"/>
      <c r="S573" s="180"/>
      <c r="T573" s="180"/>
      <c r="U573" s="180"/>
      <c r="V573" s="180"/>
      <c r="W573" s="180"/>
      <c r="X573" s="180"/>
      <c r="Y573" s="180"/>
      <c r="Z573" s="180"/>
    </row>
    <row r="574" ht="12.75" customHeight="1">
      <c r="A574" s="180"/>
      <c r="B574" s="180"/>
      <c r="C574" s="180"/>
      <c r="D574" s="180"/>
      <c r="E574" s="180"/>
      <c r="F574" s="180"/>
      <c r="G574" s="180"/>
      <c r="H574" s="180"/>
      <c r="I574" s="180"/>
      <c r="J574" s="180"/>
      <c r="K574" s="180"/>
      <c r="L574" s="180"/>
      <c r="M574" s="180"/>
      <c r="N574" s="180"/>
      <c r="O574" s="180"/>
      <c r="P574" s="180"/>
      <c r="Q574" s="180"/>
      <c r="R574" s="180"/>
      <c r="S574" s="180"/>
      <c r="T574" s="180"/>
      <c r="U574" s="180"/>
      <c r="V574" s="180"/>
      <c r="W574" s="180"/>
      <c r="X574" s="180"/>
      <c r="Y574" s="180"/>
      <c r="Z574" s="180"/>
    </row>
    <row r="575" ht="12.75" customHeight="1">
      <c r="A575" s="180"/>
      <c r="B575" s="180"/>
      <c r="C575" s="180"/>
      <c r="D575" s="180"/>
      <c r="E575" s="180"/>
      <c r="F575" s="180"/>
      <c r="G575" s="180"/>
      <c r="H575" s="180"/>
      <c r="I575" s="180"/>
      <c r="J575" s="180"/>
      <c r="K575" s="180"/>
      <c r="L575" s="180"/>
      <c r="M575" s="180"/>
      <c r="N575" s="180"/>
      <c r="O575" s="180"/>
      <c r="P575" s="180"/>
      <c r="Q575" s="180"/>
      <c r="R575" s="180"/>
      <c r="S575" s="180"/>
      <c r="T575" s="180"/>
      <c r="U575" s="180"/>
      <c r="V575" s="180"/>
      <c r="W575" s="180"/>
      <c r="X575" s="180"/>
      <c r="Y575" s="180"/>
      <c r="Z575" s="180"/>
    </row>
    <row r="576" ht="12.75" customHeight="1">
      <c r="A576" s="180"/>
      <c r="B576" s="180"/>
      <c r="C576" s="180"/>
      <c r="D576" s="180"/>
      <c r="E576" s="180"/>
      <c r="F576" s="180"/>
      <c r="G576" s="180"/>
      <c r="H576" s="180"/>
      <c r="I576" s="180"/>
      <c r="J576" s="180"/>
      <c r="K576" s="180"/>
      <c r="L576" s="180"/>
      <c r="M576" s="180"/>
      <c r="N576" s="180"/>
      <c r="O576" s="180"/>
      <c r="P576" s="180"/>
      <c r="Q576" s="180"/>
      <c r="R576" s="180"/>
      <c r="S576" s="180"/>
      <c r="T576" s="180"/>
      <c r="U576" s="180"/>
      <c r="V576" s="180"/>
      <c r="W576" s="180"/>
      <c r="X576" s="180"/>
      <c r="Y576" s="180"/>
      <c r="Z576" s="180"/>
    </row>
    <row r="577" ht="12.75" customHeight="1">
      <c r="A577" s="180"/>
      <c r="B577" s="180"/>
      <c r="C577" s="180"/>
      <c r="D577" s="180"/>
      <c r="E577" s="180"/>
      <c r="F577" s="180"/>
      <c r="G577" s="180"/>
      <c r="H577" s="180"/>
      <c r="I577" s="180"/>
      <c r="J577" s="180"/>
      <c r="K577" s="180"/>
      <c r="L577" s="180"/>
      <c r="M577" s="180"/>
      <c r="N577" s="180"/>
      <c r="O577" s="180"/>
      <c r="P577" s="180"/>
      <c r="Q577" s="180"/>
      <c r="R577" s="180"/>
      <c r="S577" s="180"/>
      <c r="T577" s="180"/>
      <c r="U577" s="180"/>
      <c r="V577" s="180"/>
      <c r="W577" s="180"/>
      <c r="X577" s="180"/>
      <c r="Y577" s="180"/>
      <c r="Z577" s="180"/>
    </row>
    <row r="578" ht="12.75" customHeight="1">
      <c r="A578" s="180"/>
      <c r="B578" s="180"/>
      <c r="C578" s="180"/>
      <c r="D578" s="180"/>
      <c r="E578" s="180"/>
      <c r="F578" s="180"/>
      <c r="G578" s="180"/>
      <c r="H578" s="180"/>
      <c r="I578" s="180"/>
      <c r="J578" s="180"/>
      <c r="K578" s="180"/>
      <c r="L578" s="180"/>
      <c r="M578" s="180"/>
      <c r="N578" s="180"/>
      <c r="O578" s="180"/>
      <c r="P578" s="180"/>
      <c r="Q578" s="180"/>
      <c r="R578" s="180"/>
      <c r="S578" s="180"/>
      <c r="T578" s="180"/>
      <c r="U578" s="180"/>
      <c r="V578" s="180"/>
      <c r="W578" s="180"/>
      <c r="X578" s="180"/>
      <c r="Y578" s="180"/>
      <c r="Z578" s="180"/>
    </row>
    <row r="579" ht="12.75" customHeight="1">
      <c r="A579" s="180"/>
      <c r="B579" s="180"/>
      <c r="C579" s="180"/>
      <c r="D579" s="180"/>
      <c r="E579" s="180"/>
      <c r="F579" s="180"/>
      <c r="G579" s="180"/>
      <c r="H579" s="180"/>
      <c r="I579" s="180"/>
      <c r="J579" s="180"/>
      <c r="K579" s="180"/>
      <c r="L579" s="180"/>
      <c r="M579" s="180"/>
      <c r="N579" s="180"/>
      <c r="O579" s="180"/>
      <c r="P579" s="180"/>
      <c r="Q579" s="180"/>
      <c r="R579" s="180"/>
      <c r="S579" s="180"/>
      <c r="T579" s="180"/>
      <c r="U579" s="180"/>
      <c r="V579" s="180"/>
      <c r="W579" s="180"/>
      <c r="X579" s="180"/>
      <c r="Y579" s="180"/>
      <c r="Z579" s="180"/>
    </row>
    <row r="580" ht="12.75" customHeight="1">
      <c r="A580" s="180"/>
      <c r="B580" s="180"/>
      <c r="C580" s="180"/>
      <c r="D580" s="180"/>
      <c r="E580" s="180"/>
      <c r="F580" s="180"/>
      <c r="G580" s="180"/>
      <c r="H580" s="180"/>
      <c r="I580" s="180"/>
      <c r="J580" s="180"/>
      <c r="K580" s="180"/>
      <c r="L580" s="180"/>
      <c r="M580" s="180"/>
      <c r="N580" s="180"/>
      <c r="O580" s="180"/>
      <c r="P580" s="180"/>
      <c r="Q580" s="180"/>
      <c r="R580" s="180"/>
      <c r="S580" s="180"/>
      <c r="T580" s="180"/>
      <c r="U580" s="180"/>
      <c r="V580" s="180"/>
      <c r="W580" s="180"/>
      <c r="X580" s="180"/>
      <c r="Y580" s="180"/>
      <c r="Z580" s="180"/>
    </row>
    <row r="581" ht="12.75" customHeight="1">
      <c r="A581" s="180"/>
      <c r="B581" s="180"/>
      <c r="C581" s="180"/>
      <c r="D581" s="180"/>
      <c r="E581" s="180"/>
      <c r="F581" s="180"/>
      <c r="G581" s="180"/>
      <c r="H581" s="180"/>
      <c r="I581" s="180"/>
      <c r="J581" s="180"/>
      <c r="K581" s="180"/>
      <c r="L581" s="180"/>
      <c r="M581" s="180"/>
      <c r="N581" s="180"/>
      <c r="O581" s="180"/>
      <c r="P581" s="180"/>
      <c r="Q581" s="180"/>
      <c r="R581" s="180"/>
      <c r="S581" s="180"/>
      <c r="T581" s="180"/>
      <c r="U581" s="180"/>
      <c r="V581" s="180"/>
      <c r="W581" s="180"/>
      <c r="X581" s="180"/>
      <c r="Y581" s="180"/>
      <c r="Z581" s="180"/>
    </row>
    <row r="582" ht="12.75" customHeight="1">
      <c r="A582" s="180"/>
      <c r="B582" s="180"/>
      <c r="C582" s="180"/>
      <c r="D582" s="180"/>
      <c r="E582" s="180"/>
      <c r="F582" s="180"/>
      <c r="G582" s="180"/>
      <c r="H582" s="180"/>
      <c r="I582" s="180"/>
      <c r="J582" s="180"/>
      <c r="K582" s="180"/>
      <c r="L582" s="180"/>
      <c r="M582" s="180"/>
      <c r="N582" s="180"/>
      <c r="O582" s="180"/>
      <c r="P582" s="180"/>
      <c r="Q582" s="180"/>
      <c r="R582" s="180"/>
      <c r="S582" s="180"/>
      <c r="T582" s="180"/>
      <c r="U582" s="180"/>
      <c r="V582" s="180"/>
      <c r="W582" s="180"/>
      <c r="X582" s="180"/>
      <c r="Y582" s="180"/>
      <c r="Z582" s="180"/>
    </row>
    <row r="583" ht="12.75" customHeight="1">
      <c r="A583" s="180"/>
      <c r="B583" s="180"/>
      <c r="C583" s="180"/>
      <c r="D583" s="180"/>
      <c r="E583" s="180"/>
      <c r="F583" s="180"/>
      <c r="G583" s="180"/>
      <c r="H583" s="180"/>
      <c r="I583" s="180"/>
      <c r="J583" s="180"/>
      <c r="K583" s="180"/>
      <c r="L583" s="180"/>
      <c r="M583" s="180"/>
      <c r="N583" s="180"/>
      <c r="O583" s="180"/>
      <c r="P583" s="180"/>
      <c r="Q583" s="180"/>
      <c r="R583" s="180"/>
      <c r="S583" s="180"/>
      <c r="T583" s="180"/>
      <c r="U583" s="180"/>
      <c r="V583" s="180"/>
      <c r="W583" s="180"/>
      <c r="X583" s="180"/>
      <c r="Y583" s="180"/>
      <c r="Z583" s="180"/>
    </row>
    <row r="584" ht="12.75" customHeight="1">
      <c r="A584" s="180"/>
      <c r="B584" s="180"/>
      <c r="C584" s="180"/>
      <c r="D584" s="180"/>
      <c r="E584" s="180"/>
      <c r="F584" s="180"/>
      <c r="G584" s="180"/>
      <c r="H584" s="180"/>
      <c r="I584" s="180"/>
      <c r="J584" s="180"/>
      <c r="K584" s="180"/>
      <c r="L584" s="180"/>
      <c r="M584" s="180"/>
      <c r="N584" s="180"/>
      <c r="O584" s="180"/>
      <c r="P584" s="180"/>
      <c r="Q584" s="180"/>
      <c r="R584" s="180"/>
      <c r="S584" s="180"/>
      <c r="T584" s="180"/>
      <c r="U584" s="180"/>
      <c r="V584" s="180"/>
      <c r="W584" s="180"/>
      <c r="X584" s="180"/>
      <c r="Y584" s="180"/>
      <c r="Z584" s="180"/>
    </row>
    <row r="585" ht="12.75" customHeight="1">
      <c r="A585" s="180"/>
      <c r="B585" s="180"/>
      <c r="C585" s="180"/>
      <c r="D585" s="180"/>
      <c r="E585" s="180"/>
      <c r="F585" s="180"/>
      <c r="G585" s="180"/>
      <c r="H585" s="180"/>
      <c r="I585" s="180"/>
      <c r="J585" s="180"/>
      <c r="K585" s="180"/>
      <c r="L585" s="180"/>
      <c r="M585" s="180"/>
      <c r="N585" s="180"/>
      <c r="O585" s="180"/>
      <c r="P585" s="180"/>
      <c r="Q585" s="180"/>
      <c r="R585" s="180"/>
      <c r="S585" s="180"/>
      <c r="T585" s="180"/>
      <c r="U585" s="180"/>
      <c r="V585" s="180"/>
      <c r="W585" s="180"/>
      <c r="X585" s="180"/>
      <c r="Y585" s="180"/>
      <c r="Z585" s="180"/>
    </row>
    <row r="586" ht="12.75" customHeight="1">
      <c r="A586" s="180"/>
      <c r="B586" s="180"/>
      <c r="C586" s="180"/>
      <c r="D586" s="180"/>
      <c r="E586" s="180"/>
      <c r="F586" s="180"/>
      <c r="G586" s="180"/>
      <c r="H586" s="180"/>
      <c r="I586" s="180"/>
      <c r="J586" s="180"/>
      <c r="K586" s="180"/>
      <c r="L586" s="180"/>
      <c r="M586" s="180"/>
      <c r="N586" s="180"/>
      <c r="O586" s="180"/>
      <c r="P586" s="180"/>
      <c r="Q586" s="180"/>
      <c r="R586" s="180"/>
      <c r="S586" s="180"/>
      <c r="T586" s="180"/>
      <c r="U586" s="180"/>
      <c r="V586" s="180"/>
      <c r="W586" s="180"/>
      <c r="X586" s="180"/>
      <c r="Y586" s="180"/>
      <c r="Z586" s="180"/>
    </row>
    <row r="587" ht="12.75" customHeight="1">
      <c r="A587" s="180"/>
      <c r="B587" s="180"/>
      <c r="C587" s="180"/>
      <c r="D587" s="180"/>
      <c r="E587" s="180"/>
      <c r="F587" s="180"/>
      <c r="G587" s="180"/>
      <c r="H587" s="180"/>
      <c r="I587" s="180"/>
      <c r="J587" s="180"/>
      <c r="K587" s="180"/>
      <c r="L587" s="180"/>
      <c r="M587" s="180"/>
      <c r="N587" s="180"/>
      <c r="O587" s="180"/>
      <c r="P587" s="180"/>
      <c r="Q587" s="180"/>
      <c r="R587" s="180"/>
      <c r="S587" s="180"/>
      <c r="T587" s="180"/>
      <c r="U587" s="180"/>
      <c r="V587" s="180"/>
      <c r="W587" s="180"/>
      <c r="X587" s="180"/>
      <c r="Y587" s="180"/>
      <c r="Z587" s="180"/>
    </row>
    <row r="588" ht="12.75" customHeight="1">
      <c r="A588" s="180"/>
      <c r="B588" s="180"/>
      <c r="C588" s="180"/>
      <c r="D588" s="180"/>
      <c r="E588" s="180"/>
      <c r="F588" s="180"/>
      <c r="G588" s="180"/>
      <c r="H588" s="180"/>
      <c r="I588" s="180"/>
      <c r="J588" s="180"/>
      <c r="K588" s="180"/>
      <c r="L588" s="180"/>
      <c r="M588" s="180"/>
      <c r="N588" s="180"/>
      <c r="O588" s="180"/>
      <c r="P588" s="180"/>
      <c r="Q588" s="180"/>
      <c r="R588" s="180"/>
      <c r="S588" s="180"/>
      <c r="T588" s="180"/>
      <c r="U588" s="180"/>
      <c r="V588" s="180"/>
      <c r="W588" s="180"/>
      <c r="X588" s="180"/>
      <c r="Y588" s="180"/>
      <c r="Z588" s="180"/>
    </row>
    <row r="589" ht="12.75" customHeight="1">
      <c r="A589" s="180"/>
      <c r="B589" s="180"/>
      <c r="C589" s="180"/>
      <c r="D589" s="180"/>
      <c r="E589" s="180"/>
      <c r="F589" s="180"/>
      <c r="G589" s="180"/>
      <c r="H589" s="180"/>
      <c r="I589" s="180"/>
      <c r="J589" s="180"/>
      <c r="K589" s="180"/>
      <c r="L589" s="180"/>
      <c r="M589" s="180"/>
      <c r="N589" s="180"/>
      <c r="O589" s="180"/>
      <c r="P589" s="180"/>
      <c r="Q589" s="180"/>
      <c r="R589" s="180"/>
      <c r="S589" s="180"/>
      <c r="T589" s="180"/>
      <c r="U589" s="180"/>
      <c r="V589" s="180"/>
      <c r="W589" s="180"/>
      <c r="X589" s="180"/>
      <c r="Y589" s="180"/>
      <c r="Z589" s="180"/>
    </row>
    <row r="590" ht="12.75" customHeight="1">
      <c r="A590" s="180"/>
      <c r="B590" s="180"/>
      <c r="C590" s="180"/>
      <c r="D590" s="180"/>
      <c r="E590" s="180"/>
      <c r="F590" s="180"/>
      <c r="G590" s="180"/>
      <c r="H590" s="180"/>
      <c r="I590" s="180"/>
      <c r="J590" s="180"/>
      <c r="K590" s="180"/>
      <c r="L590" s="180"/>
      <c r="M590" s="180"/>
      <c r="N590" s="180"/>
      <c r="O590" s="180"/>
      <c r="P590" s="180"/>
      <c r="Q590" s="180"/>
      <c r="R590" s="180"/>
      <c r="S590" s="180"/>
      <c r="T590" s="180"/>
      <c r="U590" s="180"/>
      <c r="V590" s="180"/>
      <c r="W590" s="180"/>
      <c r="X590" s="180"/>
      <c r="Y590" s="180"/>
      <c r="Z590" s="180"/>
    </row>
    <row r="591" ht="12.75" customHeight="1">
      <c r="A591" s="180"/>
      <c r="B591" s="180"/>
      <c r="C591" s="180"/>
      <c r="D591" s="180"/>
      <c r="E591" s="180"/>
      <c r="F591" s="180"/>
      <c r="G591" s="180"/>
      <c r="H591" s="180"/>
      <c r="I591" s="180"/>
      <c r="J591" s="180"/>
      <c r="K591" s="180"/>
      <c r="L591" s="180"/>
      <c r="M591" s="180"/>
      <c r="N591" s="180"/>
      <c r="O591" s="180"/>
      <c r="P591" s="180"/>
      <c r="Q591" s="180"/>
      <c r="R591" s="180"/>
      <c r="S591" s="180"/>
      <c r="T591" s="180"/>
      <c r="U591" s="180"/>
      <c r="V591" s="180"/>
      <c r="W591" s="180"/>
      <c r="X591" s="180"/>
      <c r="Y591" s="180"/>
      <c r="Z591" s="180"/>
    </row>
    <row r="592" ht="12.75" customHeight="1">
      <c r="A592" s="180"/>
      <c r="B592" s="180"/>
      <c r="C592" s="180"/>
      <c r="D592" s="180"/>
      <c r="E592" s="180"/>
      <c r="F592" s="180"/>
      <c r="G592" s="180"/>
      <c r="H592" s="180"/>
      <c r="I592" s="180"/>
      <c r="J592" s="180"/>
      <c r="K592" s="180"/>
      <c r="L592" s="180"/>
      <c r="M592" s="180"/>
      <c r="N592" s="180"/>
      <c r="O592" s="180"/>
      <c r="P592" s="180"/>
      <c r="Q592" s="180"/>
      <c r="R592" s="180"/>
      <c r="S592" s="180"/>
      <c r="T592" s="180"/>
      <c r="U592" s="180"/>
      <c r="V592" s="180"/>
      <c r="W592" s="180"/>
      <c r="X592" s="180"/>
      <c r="Y592" s="180"/>
      <c r="Z592" s="180"/>
    </row>
    <row r="593" ht="12.75" customHeight="1">
      <c r="A593" s="180"/>
      <c r="B593" s="180"/>
      <c r="C593" s="180"/>
      <c r="D593" s="180"/>
      <c r="E593" s="180"/>
      <c r="F593" s="180"/>
      <c r="G593" s="180"/>
      <c r="H593" s="180"/>
      <c r="I593" s="180"/>
      <c r="J593" s="180"/>
      <c r="K593" s="180"/>
      <c r="L593" s="180"/>
      <c r="M593" s="180"/>
      <c r="N593" s="180"/>
      <c r="O593" s="180"/>
      <c r="P593" s="180"/>
      <c r="Q593" s="180"/>
      <c r="R593" s="180"/>
      <c r="S593" s="180"/>
      <c r="T593" s="180"/>
      <c r="U593" s="180"/>
      <c r="V593" s="180"/>
      <c r="W593" s="180"/>
      <c r="X593" s="180"/>
      <c r="Y593" s="180"/>
      <c r="Z593" s="180"/>
    </row>
    <row r="594" ht="12.75" customHeight="1">
      <c r="A594" s="180"/>
      <c r="B594" s="180"/>
      <c r="C594" s="180"/>
      <c r="D594" s="180"/>
      <c r="E594" s="180"/>
      <c r="F594" s="180"/>
      <c r="G594" s="180"/>
      <c r="H594" s="180"/>
      <c r="I594" s="180"/>
      <c r="J594" s="180"/>
      <c r="K594" s="180"/>
      <c r="L594" s="180"/>
      <c r="M594" s="180"/>
      <c r="N594" s="180"/>
      <c r="O594" s="180"/>
      <c r="P594" s="180"/>
      <c r="Q594" s="180"/>
      <c r="R594" s="180"/>
      <c r="S594" s="180"/>
      <c r="T594" s="180"/>
      <c r="U594" s="180"/>
      <c r="V594" s="180"/>
      <c r="W594" s="180"/>
      <c r="X594" s="180"/>
      <c r="Y594" s="180"/>
      <c r="Z594" s="180"/>
    </row>
    <row r="595" ht="12.75" customHeight="1">
      <c r="A595" s="180"/>
      <c r="B595" s="180"/>
      <c r="C595" s="180"/>
      <c r="D595" s="180"/>
      <c r="E595" s="180"/>
      <c r="F595" s="180"/>
      <c r="G595" s="180"/>
      <c r="H595" s="180"/>
      <c r="I595" s="180"/>
      <c r="J595" s="180"/>
      <c r="K595" s="180"/>
      <c r="L595" s="180"/>
      <c r="M595" s="180"/>
      <c r="N595" s="180"/>
      <c r="O595" s="180"/>
      <c r="P595" s="180"/>
      <c r="Q595" s="180"/>
      <c r="R595" s="180"/>
      <c r="S595" s="180"/>
      <c r="T595" s="180"/>
      <c r="U595" s="180"/>
      <c r="V595" s="180"/>
      <c r="W595" s="180"/>
      <c r="X595" s="180"/>
      <c r="Y595" s="180"/>
      <c r="Z595" s="180"/>
    </row>
    <row r="596" ht="12.75" customHeight="1">
      <c r="A596" s="180"/>
      <c r="B596" s="180"/>
      <c r="C596" s="180"/>
      <c r="D596" s="180"/>
      <c r="E596" s="180"/>
      <c r="F596" s="180"/>
      <c r="G596" s="180"/>
      <c r="H596" s="180"/>
      <c r="I596" s="180"/>
      <c r="J596" s="180"/>
      <c r="K596" s="180"/>
      <c r="L596" s="180"/>
      <c r="M596" s="180"/>
      <c r="N596" s="180"/>
      <c r="O596" s="180"/>
      <c r="P596" s="180"/>
      <c r="Q596" s="180"/>
      <c r="R596" s="180"/>
      <c r="S596" s="180"/>
      <c r="T596" s="180"/>
      <c r="U596" s="180"/>
      <c r="V596" s="180"/>
      <c r="W596" s="180"/>
      <c r="X596" s="180"/>
      <c r="Y596" s="180"/>
      <c r="Z596" s="180"/>
    </row>
    <row r="597" ht="12.75" customHeight="1">
      <c r="A597" s="180"/>
      <c r="B597" s="180"/>
      <c r="C597" s="180"/>
      <c r="D597" s="180"/>
      <c r="E597" s="180"/>
      <c r="F597" s="180"/>
      <c r="G597" s="180"/>
      <c r="H597" s="180"/>
      <c r="I597" s="180"/>
      <c r="J597" s="180"/>
      <c r="K597" s="180"/>
      <c r="L597" s="180"/>
      <c r="M597" s="180"/>
      <c r="N597" s="180"/>
      <c r="O597" s="180"/>
      <c r="P597" s="180"/>
      <c r="Q597" s="180"/>
      <c r="R597" s="180"/>
      <c r="S597" s="180"/>
      <c r="T597" s="180"/>
      <c r="U597" s="180"/>
      <c r="V597" s="180"/>
      <c r="W597" s="180"/>
      <c r="X597" s="180"/>
      <c r="Y597" s="180"/>
      <c r="Z597" s="180"/>
    </row>
    <row r="598" ht="12.75" customHeight="1">
      <c r="A598" s="180"/>
      <c r="B598" s="180"/>
      <c r="C598" s="180"/>
      <c r="D598" s="180"/>
      <c r="E598" s="180"/>
      <c r="F598" s="180"/>
      <c r="G598" s="180"/>
      <c r="H598" s="180"/>
      <c r="I598" s="180"/>
      <c r="J598" s="180"/>
      <c r="K598" s="180"/>
      <c r="L598" s="180"/>
      <c r="M598" s="180"/>
      <c r="N598" s="180"/>
      <c r="O598" s="180"/>
      <c r="P598" s="180"/>
      <c r="Q598" s="180"/>
      <c r="R598" s="180"/>
      <c r="S598" s="180"/>
      <c r="T598" s="180"/>
      <c r="U598" s="180"/>
      <c r="V598" s="180"/>
      <c r="W598" s="180"/>
      <c r="X598" s="180"/>
      <c r="Y598" s="180"/>
      <c r="Z598" s="180"/>
    </row>
    <row r="599" ht="12.75" customHeight="1">
      <c r="A599" s="180"/>
      <c r="B599" s="180"/>
      <c r="C599" s="180"/>
      <c r="D599" s="180"/>
      <c r="E599" s="180"/>
      <c r="F599" s="180"/>
      <c r="G599" s="180"/>
      <c r="H599" s="180"/>
      <c r="I599" s="180"/>
      <c r="J599" s="180"/>
      <c r="K599" s="180"/>
      <c r="L599" s="180"/>
      <c r="M599" s="180"/>
      <c r="N599" s="180"/>
      <c r="O599" s="180"/>
      <c r="P599" s="180"/>
      <c r="Q599" s="180"/>
      <c r="R599" s="180"/>
      <c r="S599" s="180"/>
      <c r="T599" s="180"/>
      <c r="U599" s="180"/>
      <c r="V599" s="180"/>
      <c r="W599" s="180"/>
      <c r="X599" s="180"/>
      <c r="Y599" s="180"/>
      <c r="Z599" s="180"/>
    </row>
    <row r="600" ht="12.75" customHeight="1">
      <c r="A600" s="180"/>
      <c r="B600" s="180"/>
      <c r="C600" s="180"/>
      <c r="D600" s="180"/>
      <c r="E600" s="180"/>
      <c r="F600" s="180"/>
      <c r="G600" s="180"/>
      <c r="H600" s="180"/>
      <c r="I600" s="180"/>
      <c r="J600" s="180"/>
      <c r="K600" s="180"/>
      <c r="L600" s="180"/>
      <c r="M600" s="180"/>
      <c r="N600" s="180"/>
      <c r="O600" s="180"/>
      <c r="P600" s="180"/>
      <c r="Q600" s="180"/>
      <c r="R600" s="180"/>
      <c r="S600" s="180"/>
      <c r="T600" s="180"/>
      <c r="U600" s="180"/>
      <c r="V600" s="180"/>
      <c r="W600" s="180"/>
      <c r="X600" s="180"/>
      <c r="Y600" s="180"/>
      <c r="Z600" s="180"/>
    </row>
    <row r="601" ht="12.75" customHeight="1">
      <c r="A601" s="180"/>
      <c r="B601" s="180"/>
      <c r="C601" s="180"/>
      <c r="D601" s="180"/>
      <c r="E601" s="180"/>
      <c r="F601" s="180"/>
      <c r="G601" s="180"/>
      <c r="H601" s="180"/>
      <c r="I601" s="180"/>
      <c r="J601" s="180"/>
      <c r="K601" s="180"/>
      <c r="L601" s="180"/>
      <c r="M601" s="180"/>
      <c r="N601" s="180"/>
      <c r="O601" s="180"/>
      <c r="P601" s="180"/>
      <c r="Q601" s="180"/>
      <c r="R601" s="180"/>
      <c r="S601" s="180"/>
      <c r="T601" s="180"/>
      <c r="U601" s="180"/>
      <c r="V601" s="180"/>
      <c r="W601" s="180"/>
      <c r="X601" s="180"/>
      <c r="Y601" s="180"/>
      <c r="Z601" s="180"/>
    </row>
    <row r="602" ht="12.75" customHeight="1">
      <c r="A602" s="180"/>
      <c r="B602" s="180"/>
      <c r="C602" s="180"/>
      <c r="D602" s="180"/>
      <c r="E602" s="180"/>
      <c r="F602" s="180"/>
      <c r="G602" s="180"/>
      <c r="H602" s="180"/>
      <c r="I602" s="180"/>
      <c r="J602" s="180"/>
      <c r="K602" s="180"/>
      <c r="L602" s="180"/>
      <c r="M602" s="180"/>
      <c r="N602" s="180"/>
      <c r="O602" s="180"/>
      <c r="P602" s="180"/>
      <c r="Q602" s="180"/>
      <c r="R602" s="180"/>
      <c r="S602" s="180"/>
      <c r="T602" s="180"/>
      <c r="U602" s="180"/>
      <c r="V602" s="180"/>
      <c r="W602" s="180"/>
      <c r="X602" s="180"/>
      <c r="Y602" s="180"/>
      <c r="Z602" s="180"/>
    </row>
    <row r="603" ht="12.75" customHeight="1">
      <c r="A603" s="180"/>
      <c r="B603" s="180"/>
      <c r="C603" s="180"/>
      <c r="D603" s="180"/>
      <c r="E603" s="180"/>
      <c r="F603" s="180"/>
      <c r="G603" s="180"/>
      <c r="H603" s="180"/>
      <c r="I603" s="180"/>
      <c r="J603" s="180"/>
      <c r="K603" s="180"/>
      <c r="L603" s="180"/>
      <c r="M603" s="180"/>
      <c r="N603" s="180"/>
      <c r="O603" s="180"/>
      <c r="P603" s="180"/>
      <c r="Q603" s="180"/>
      <c r="R603" s="180"/>
      <c r="S603" s="180"/>
      <c r="T603" s="180"/>
      <c r="U603" s="180"/>
      <c r="V603" s="180"/>
      <c r="W603" s="180"/>
      <c r="X603" s="180"/>
      <c r="Y603" s="180"/>
      <c r="Z603" s="180"/>
    </row>
    <row r="604" ht="12.75" customHeight="1">
      <c r="A604" s="180"/>
      <c r="B604" s="180"/>
      <c r="C604" s="180"/>
      <c r="D604" s="180"/>
      <c r="E604" s="180"/>
      <c r="F604" s="180"/>
      <c r="G604" s="180"/>
      <c r="H604" s="180"/>
      <c r="I604" s="180"/>
      <c r="J604" s="180"/>
      <c r="K604" s="180"/>
      <c r="L604" s="180"/>
      <c r="M604" s="180"/>
      <c r="N604" s="180"/>
      <c r="O604" s="180"/>
      <c r="P604" s="180"/>
      <c r="Q604" s="180"/>
      <c r="R604" s="180"/>
      <c r="S604" s="180"/>
      <c r="T604" s="180"/>
      <c r="U604" s="180"/>
      <c r="V604" s="180"/>
      <c r="W604" s="180"/>
      <c r="X604" s="180"/>
      <c r="Y604" s="180"/>
      <c r="Z604" s="180"/>
    </row>
    <row r="605" ht="12.75" customHeight="1">
      <c r="A605" s="180"/>
      <c r="B605" s="180"/>
      <c r="C605" s="180"/>
      <c r="D605" s="180"/>
      <c r="E605" s="180"/>
      <c r="F605" s="180"/>
      <c r="G605" s="180"/>
      <c r="H605" s="180"/>
      <c r="I605" s="180"/>
      <c r="J605" s="180"/>
      <c r="K605" s="180"/>
      <c r="L605" s="180"/>
      <c r="M605" s="180"/>
      <c r="N605" s="180"/>
      <c r="O605" s="180"/>
      <c r="P605" s="180"/>
      <c r="Q605" s="180"/>
      <c r="R605" s="180"/>
      <c r="S605" s="180"/>
      <c r="T605" s="180"/>
      <c r="U605" s="180"/>
      <c r="V605" s="180"/>
      <c r="W605" s="180"/>
      <c r="X605" s="180"/>
      <c r="Y605" s="180"/>
      <c r="Z605" s="180"/>
    </row>
    <row r="606" ht="12.75" customHeight="1">
      <c r="A606" s="180"/>
      <c r="B606" s="180"/>
      <c r="C606" s="180"/>
      <c r="D606" s="180"/>
      <c r="E606" s="180"/>
      <c r="F606" s="180"/>
      <c r="G606" s="180"/>
      <c r="H606" s="180"/>
      <c r="I606" s="180"/>
      <c r="J606" s="180"/>
      <c r="K606" s="180"/>
      <c r="L606" s="180"/>
      <c r="M606" s="180"/>
      <c r="N606" s="180"/>
      <c r="O606" s="180"/>
      <c r="P606" s="180"/>
      <c r="Q606" s="180"/>
      <c r="R606" s="180"/>
      <c r="S606" s="180"/>
      <c r="T606" s="180"/>
      <c r="U606" s="180"/>
      <c r="V606" s="180"/>
      <c r="W606" s="180"/>
      <c r="X606" s="180"/>
      <c r="Y606" s="180"/>
      <c r="Z606" s="180"/>
    </row>
    <row r="607" ht="12.75" customHeight="1">
      <c r="A607" s="180"/>
      <c r="B607" s="180"/>
      <c r="C607" s="180"/>
      <c r="D607" s="180"/>
      <c r="E607" s="180"/>
      <c r="F607" s="180"/>
      <c r="G607" s="180"/>
      <c r="H607" s="180"/>
      <c r="I607" s="180"/>
      <c r="J607" s="180"/>
      <c r="K607" s="180"/>
      <c r="L607" s="180"/>
      <c r="M607" s="180"/>
      <c r="N607" s="180"/>
      <c r="O607" s="180"/>
      <c r="P607" s="180"/>
      <c r="Q607" s="180"/>
      <c r="R607" s="180"/>
      <c r="S607" s="180"/>
      <c r="T607" s="180"/>
      <c r="U607" s="180"/>
      <c r="V607" s="180"/>
      <c r="W607" s="180"/>
      <c r="X607" s="180"/>
      <c r="Y607" s="180"/>
      <c r="Z607" s="180"/>
    </row>
    <row r="608" ht="12.75" customHeight="1">
      <c r="A608" s="180"/>
      <c r="B608" s="180"/>
      <c r="C608" s="180"/>
      <c r="D608" s="180"/>
      <c r="E608" s="180"/>
      <c r="F608" s="180"/>
      <c r="G608" s="180"/>
      <c r="H608" s="180"/>
      <c r="I608" s="180"/>
      <c r="J608" s="180"/>
      <c r="K608" s="180"/>
      <c r="L608" s="180"/>
      <c r="M608" s="180"/>
      <c r="N608" s="180"/>
      <c r="O608" s="180"/>
      <c r="P608" s="180"/>
      <c r="Q608" s="180"/>
      <c r="R608" s="180"/>
      <c r="S608" s="180"/>
      <c r="T608" s="180"/>
      <c r="U608" s="180"/>
      <c r="V608" s="180"/>
      <c r="W608" s="180"/>
      <c r="X608" s="180"/>
      <c r="Y608" s="180"/>
      <c r="Z608" s="180"/>
    </row>
    <row r="609" ht="12.75" customHeight="1">
      <c r="A609" s="180"/>
      <c r="B609" s="180"/>
      <c r="C609" s="180"/>
      <c r="D609" s="180"/>
      <c r="E609" s="180"/>
      <c r="F609" s="180"/>
      <c r="G609" s="180"/>
      <c r="H609" s="180"/>
      <c r="I609" s="180"/>
      <c r="J609" s="180"/>
      <c r="K609" s="180"/>
      <c r="L609" s="180"/>
      <c r="M609" s="180"/>
      <c r="N609" s="180"/>
      <c r="O609" s="180"/>
      <c r="P609" s="180"/>
      <c r="Q609" s="180"/>
      <c r="R609" s="180"/>
      <c r="S609" s="180"/>
      <c r="T609" s="180"/>
      <c r="U609" s="180"/>
      <c r="V609" s="180"/>
      <c r="W609" s="180"/>
      <c r="X609" s="180"/>
      <c r="Y609" s="180"/>
      <c r="Z609" s="180"/>
    </row>
    <row r="610" ht="12.75" customHeight="1">
      <c r="A610" s="180"/>
      <c r="B610" s="180"/>
      <c r="C610" s="180"/>
      <c r="D610" s="180"/>
      <c r="E610" s="180"/>
      <c r="F610" s="180"/>
      <c r="G610" s="180"/>
      <c r="H610" s="180"/>
      <c r="I610" s="180"/>
      <c r="J610" s="180"/>
      <c r="K610" s="180"/>
      <c r="L610" s="180"/>
      <c r="M610" s="180"/>
      <c r="N610" s="180"/>
      <c r="O610" s="180"/>
      <c r="P610" s="180"/>
      <c r="Q610" s="180"/>
      <c r="R610" s="180"/>
      <c r="S610" s="180"/>
      <c r="T610" s="180"/>
      <c r="U610" s="180"/>
      <c r="V610" s="180"/>
      <c r="W610" s="180"/>
      <c r="X610" s="180"/>
      <c r="Y610" s="180"/>
      <c r="Z610" s="180"/>
    </row>
    <row r="611" ht="12.75" customHeight="1">
      <c r="A611" s="180"/>
      <c r="B611" s="180"/>
      <c r="C611" s="180"/>
      <c r="D611" s="180"/>
      <c r="E611" s="180"/>
      <c r="F611" s="180"/>
      <c r="G611" s="180"/>
      <c r="H611" s="180"/>
      <c r="I611" s="180"/>
      <c r="J611" s="180"/>
      <c r="K611" s="180"/>
      <c r="L611" s="180"/>
      <c r="M611" s="180"/>
      <c r="N611" s="180"/>
      <c r="O611" s="180"/>
      <c r="P611" s="180"/>
      <c r="Q611" s="180"/>
      <c r="R611" s="180"/>
      <c r="S611" s="180"/>
      <c r="T611" s="180"/>
      <c r="U611" s="180"/>
      <c r="V611" s="180"/>
      <c r="W611" s="180"/>
      <c r="X611" s="180"/>
      <c r="Y611" s="180"/>
      <c r="Z611" s="180"/>
    </row>
    <row r="612" ht="12.75" customHeight="1">
      <c r="A612" s="180"/>
      <c r="B612" s="180"/>
      <c r="C612" s="180"/>
      <c r="D612" s="180"/>
      <c r="E612" s="180"/>
      <c r="F612" s="180"/>
      <c r="G612" s="180"/>
      <c r="H612" s="180"/>
      <c r="I612" s="180"/>
      <c r="J612" s="180"/>
      <c r="K612" s="180"/>
      <c r="L612" s="180"/>
      <c r="M612" s="180"/>
      <c r="N612" s="180"/>
      <c r="O612" s="180"/>
      <c r="P612" s="180"/>
      <c r="Q612" s="180"/>
      <c r="R612" s="180"/>
      <c r="S612" s="180"/>
      <c r="T612" s="180"/>
      <c r="U612" s="180"/>
      <c r="V612" s="180"/>
      <c r="W612" s="180"/>
      <c r="X612" s="180"/>
      <c r="Y612" s="180"/>
      <c r="Z612" s="180"/>
    </row>
    <row r="613" ht="12.75" customHeight="1">
      <c r="A613" s="180"/>
      <c r="B613" s="180"/>
      <c r="C613" s="180"/>
      <c r="D613" s="180"/>
      <c r="E613" s="180"/>
      <c r="F613" s="180"/>
      <c r="G613" s="180"/>
      <c r="H613" s="180"/>
      <c r="I613" s="180"/>
      <c r="J613" s="180"/>
      <c r="K613" s="180"/>
      <c r="L613" s="180"/>
      <c r="M613" s="180"/>
      <c r="N613" s="180"/>
      <c r="O613" s="180"/>
      <c r="P613" s="180"/>
      <c r="Q613" s="180"/>
      <c r="R613" s="180"/>
      <c r="S613" s="180"/>
      <c r="T613" s="180"/>
      <c r="U613" s="180"/>
      <c r="V613" s="180"/>
      <c r="W613" s="180"/>
      <c r="X613" s="180"/>
      <c r="Y613" s="180"/>
      <c r="Z613" s="180"/>
    </row>
    <row r="614" ht="12.75" customHeight="1">
      <c r="A614" s="180"/>
      <c r="B614" s="180"/>
      <c r="C614" s="180"/>
      <c r="D614" s="180"/>
      <c r="E614" s="180"/>
      <c r="F614" s="180"/>
      <c r="G614" s="180"/>
      <c r="H614" s="180"/>
      <c r="I614" s="180"/>
      <c r="J614" s="180"/>
      <c r="K614" s="180"/>
      <c r="L614" s="180"/>
      <c r="M614" s="180"/>
      <c r="N614" s="180"/>
      <c r="O614" s="180"/>
      <c r="P614" s="180"/>
      <c r="Q614" s="180"/>
      <c r="R614" s="180"/>
      <c r="S614" s="180"/>
      <c r="T614" s="180"/>
      <c r="U614" s="180"/>
      <c r="V614" s="180"/>
      <c r="W614" s="180"/>
      <c r="X614" s="180"/>
      <c r="Y614" s="180"/>
      <c r="Z614" s="180"/>
    </row>
    <row r="615" ht="12.75" customHeight="1">
      <c r="A615" s="180"/>
      <c r="B615" s="180"/>
      <c r="C615" s="180"/>
      <c r="D615" s="180"/>
      <c r="E615" s="180"/>
      <c r="F615" s="180"/>
      <c r="G615" s="180"/>
      <c r="H615" s="180"/>
      <c r="I615" s="180"/>
      <c r="J615" s="180"/>
      <c r="K615" s="180"/>
      <c r="L615" s="180"/>
      <c r="M615" s="180"/>
      <c r="N615" s="180"/>
      <c r="O615" s="180"/>
      <c r="P615" s="180"/>
      <c r="Q615" s="180"/>
      <c r="R615" s="180"/>
      <c r="S615" s="180"/>
      <c r="T615" s="180"/>
      <c r="U615" s="180"/>
      <c r="V615" s="180"/>
      <c r="W615" s="180"/>
      <c r="X615" s="180"/>
      <c r="Y615" s="180"/>
      <c r="Z615" s="180"/>
    </row>
    <row r="616" ht="12.75" customHeight="1">
      <c r="A616" s="180"/>
      <c r="B616" s="180"/>
      <c r="C616" s="180"/>
      <c r="D616" s="180"/>
      <c r="E616" s="180"/>
      <c r="F616" s="180"/>
      <c r="G616" s="180"/>
      <c r="H616" s="180"/>
      <c r="I616" s="180"/>
      <c r="J616" s="180"/>
      <c r="K616" s="180"/>
      <c r="L616" s="180"/>
      <c r="M616" s="180"/>
      <c r="N616" s="180"/>
      <c r="O616" s="180"/>
      <c r="P616" s="180"/>
      <c r="Q616" s="180"/>
      <c r="R616" s="180"/>
      <c r="S616" s="180"/>
      <c r="T616" s="180"/>
      <c r="U616" s="180"/>
      <c r="V616" s="180"/>
      <c r="W616" s="180"/>
      <c r="X616" s="180"/>
      <c r="Y616" s="180"/>
      <c r="Z616" s="180"/>
    </row>
    <row r="617" ht="12.75" customHeight="1">
      <c r="A617" s="180"/>
      <c r="B617" s="180"/>
      <c r="C617" s="180"/>
      <c r="D617" s="180"/>
      <c r="E617" s="180"/>
      <c r="F617" s="180"/>
      <c r="G617" s="180"/>
      <c r="H617" s="180"/>
      <c r="I617" s="180"/>
      <c r="J617" s="180"/>
      <c r="K617" s="180"/>
      <c r="L617" s="180"/>
      <c r="M617" s="180"/>
      <c r="N617" s="180"/>
      <c r="O617" s="180"/>
      <c r="P617" s="180"/>
      <c r="Q617" s="180"/>
      <c r="R617" s="180"/>
      <c r="S617" s="180"/>
      <c r="T617" s="180"/>
      <c r="U617" s="180"/>
      <c r="V617" s="180"/>
      <c r="W617" s="180"/>
      <c r="X617" s="180"/>
      <c r="Y617" s="180"/>
      <c r="Z617" s="180"/>
    </row>
    <row r="618" ht="12.75" customHeight="1">
      <c r="A618" s="180"/>
      <c r="B618" s="180"/>
      <c r="C618" s="180"/>
      <c r="D618" s="180"/>
      <c r="E618" s="180"/>
      <c r="F618" s="180"/>
      <c r="G618" s="180"/>
      <c r="H618" s="180"/>
      <c r="I618" s="180"/>
      <c r="J618" s="180"/>
      <c r="K618" s="180"/>
      <c r="L618" s="180"/>
      <c r="M618" s="180"/>
      <c r="N618" s="180"/>
      <c r="O618" s="180"/>
      <c r="P618" s="180"/>
      <c r="Q618" s="180"/>
      <c r="R618" s="180"/>
      <c r="S618" s="180"/>
      <c r="T618" s="180"/>
      <c r="U618" s="180"/>
      <c r="V618" s="180"/>
      <c r="W618" s="180"/>
      <c r="X618" s="180"/>
      <c r="Y618" s="180"/>
      <c r="Z618" s="180"/>
    </row>
    <row r="619" ht="12.75" customHeight="1">
      <c r="A619" s="180"/>
      <c r="B619" s="180"/>
      <c r="C619" s="180"/>
      <c r="D619" s="180"/>
      <c r="E619" s="180"/>
      <c r="F619" s="180"/>
      <c r="G619" s="180"/>
      <c r="H619" s="180"/>
      <c r="I619" s="180"/>
      <c r="J619" s="180"/>
      <c r="K619" s="180"/>
      <c r="L619" s="180"/>
      <c r="M619" s="180"/>
      <c r="N619" s="180"/>
      <c r="O619" s="180"/>
      <c r="P619" s="180"/>
      <c r="Q619" s="180"/>
      <c r="R619" s="180"/>
      <c r="S619" s="180"/>
      <c r="T619" s="180"/>
      <c r="U619" s="180"/>
      <c r="V619" s="180"/>
      <c r="W619" s="180"/>
      <c r="X619" s="180"/>
      <c r="Y619" s="180"/>
      <c r="Z619" s="180"/>
    </row>
    <row r="620" ht="12.75" customHeight="1">
      <c r="A620" s="180"/>
      <c r="B620" s="180"/>
      <c r="C620" s="180"/>
      <c r="D620" s="180"/>
      <c r="E620" s="180"/>
      <c r="F620" s="180"/>
      <c r="G620" s="180"/>
      <c r="H620" s="180"/>
      <c r="I620" s="180"/>
      <c r="J620" s="180"/>
      <c r="K620" s="180"/>
      <c r="L620" s="180"/>
      <c r="M620" s="180"/>
      <c r="N620" s="180"/>
      <c r="O620" s="180"/>
      <c r="P620" s="180"/>
      <c r="Q620" s="180"/>
      <c r="R620" s="180"/>
      <c r="S620" s="180"/>
      <c r="T620" s="180"/>
      <c r="U620" s="180"/>
      <c r="V620" s="180"/>
      <c r="W620" s="180"/>
      <c r="X620" s="180"/>
      <c r="Y620" s="180"/>
      <c r="Z620" s="180"/>
    </row>
    <row r="621" ht="12.75" customHeight="1">
      <c r="A621" s="180"/>
      <c r="B621" s="180"/>
      <c r="C621" s="180"/>
      <c r="D621" s="180"/>
      <c r="E621" s="180"/>
      <c r="F621" s="180"/>
      <c r="G621" s="180"/>
      <c r="H621" s="180"/>
      <c r="I621" s="180"/>
      <c r="J621" s="180"/>
      <c r="K621" s="180"/>
      <c r="L621" s="180"/>
      <c r="M621" s="180"/>
      <c r="N621" s="180"/>
      <c r="O621" s="180"/>
      <c r="P621" s="180"/>
      <c r="Q621" s="180"/>
      <c r="R621" s="180"/>
      <c r="S621" s="180"/>
      <c r="T621" s="180"/>
      <c r="U621" s="180"/>
      <c r="V621" s="180"/>
      <c r="W621" s="180"/>
      <c r="X621" s="180"/>
      <c r="Y621" s="180"/>
      <c r="Z621" s="180"/>
    </row>
    <row r="622" ht="12.75" customHeight="1">
      <c r="A622" s="180"/>
      <c r="B622" s="180"/>
      <c r="C622" s="180"/>
      <c r="D622" s="180"/>
      <c r="E622" s="180"/>
      <c r="F622" s="180"/>
      <c r="G622" s="180"/>
      <c r="H622" s="180"/>
      <c r="I622" s="180"/>
      <c r="J622" s="180"/>
      <c r="K622" s="180"/>
      <c r="L622" s="180"/>
      <c r="M622" s="180"/>
      <c r="N622" s="180"/>
      <c r="O622" s="180"/>
      <c r="P622" s="180"/>
      <c r="Q622" s="180"/>
      <c r="R622" s="180"/>
      <c r="S622" s="180"/>
      <c r="T622" s="180"/>
      <c r="U622" s="180"/>
      <c r="V622" s="180"/>
      <c r="W622" s="180"/>
      <c r="X622" s="180"/>
      <c r="Y622" s="180"/>
      <c r="Z622" s="180"/>
    </row>
    <row r="623" ht="12.75" customHeight="1">
      <c r="A623" s="180"/>
      <c r="B623" s="180"/>
      <c r="C623" s="180"/>
      <c r="D623" s="180"/>
      <c r="E623" s="180"/>
      <c r="F623" s="180"/>
      <c r="G623" s="180"/>
      <c r="H623" s="180"/>
      <c r="I623" s="180"/>
      <c r="J623" s="180"/>
      <c r="K623" s="180"/>
      <c r="L623" s="180"/>
      <c r="M623" s="180"/>
      <c r="N623" s="180"/>
      <c r="O623" s="180"/>
      <c r="P623" s="180"/>
      <c r="Q623" s="180"/>
      <c r="R623" s="180"/>
      <c r="S623" s="180"/>
      <c r="T623" s="180"/>
      <c r="U623" s="180"/>
      <c r="V623" s="180"/>
      <c r="W623" s="180"/>
      <c r="X623" s="180"/>
      <c r="Y623" s="180"/>
      <c r="Z623" s="180"/>
    </row>
    <row r="624" ht="12.75" customHeight="1">
      <c r="A624" s="180"/>
      <c r="B624" s="180"/>
      <c r="C624" s="180"/>
      <c r="D624" s="180"/>
      <c r="E624" s="180"/>
      <c r="F624" s="180"/>
      <c r="G624" s="180"/>
      <c r="H624" s="180"/>
      <c r="I624" s="180"/>
      <c r="J624" s="180"/>
      <c r="K624" s="180"/>
      <c r="L624" s="180"/>
      <c r="M624" s="180"/>
      <c r="N624" s="180"/>
      <c r="O624" s="180"/>
      <c r="P624" s="180"/>
      <c r="Q624" s="180"/>
      <c r="R624" s="180"/>
      <c r="S624" s="180"/>
      <c r="T624" s="180"/>
      <c r="U624" s="180"/>
      <c r="V624" s="180"/>
      <c r="W624" s="180"/>
      <c r="X624" s="180"/>
      <c r="Y624" s="180"/>
      <c r="Z624" s="180"/>
    </row>
    <row r="625" ht="12.75" customHeight="1">
      <c r="A625" s="180"/>
      <c r="B625" s="180"/>
      <c r="C625" s="180"/>
      <c r="D625" s="180"/>
      <c r="E625" s="180"/>
      <c r="F625" s="180"/>
      <c r="G625" s="180"/>
      <c r="H625" s="180"/>
      <c r="I625" s="180"/>
      <c r="J625" s="180"/>
      <c r="K625" s="180"/>
      <c r="L625" s="180"/>
      <c r="M625" s="180"/>
      <c r="N625" s="180"/>
      <c r="O625" s="180"/>
      <c r="P625" s="180"/>
      <c r="Q625" s="180"/>
      <c r="R625" s="180"/>
      <c r="S625" s="180"/>
      <c r="T625" s="180"/>
      <c r="U625" s="180"/>
      <c r="V625" s="180"/>
      <c r="W625" s="180"/>
      <c r="X625" s="180"/>
      <c r="Y625" s="180"/>
      <c r="Z625" s="180"/>
    </row>
    <row r="626" ht="12.75" customHeight="1">
      <c r="A626" s="180"/>
      <c r="B626" s="180"/>
      <c r="C626" s="180"/>
      <c r="D626" s="180"/>
      <c r="E626" s="180"/>
      <c r="F626" s="180"/>
      <c r="G626" s="180"/>
      <c r="H626" s="180"/>
      <c r="I626" s="180"/>
      <c r="J626" s="180"/>
      <c r="K626" s="180"/>
      <c r="L626" s="180"/>
      <c r="M626" s="180"/>
      <c r="N626" s="180"/>
      <c r="O626" s="180"/>
      <c r="P626" s="180"/>
      <c r="Q626" s="180"/>
      <c r="R626" s="180"/>
      <c r="S626" s="180"/>
      <c r="T626" s="180"/>
      <c r="U626" s="180"/>
      <c r="V626" s="180"/>
      <c r="W626" s="180"/>
      <c r="X626" s="180"/>
      <c r="Y626" s="180"/>
      <c r="Z626" s="180"/>
    </row>
    <row r="627" ht="12.75" customHeight="1">
      <c r="A627" s="180"/>
      <c r="B627" s="180"/>
      <c r="C627" s="180"/>
      <c r="D627" s="180"/>
      <c r="E627" s="180"/>
      <c r="F627" s="180"/>
      <c r="G627" s="180"/>
      <c r="H627" s="180"/>
      <c r="I627" s="180"/>
      <c r="J627" s="180"/>
      <c r="K627" s="180"/>
      <c r="L627" s="180"/>
      <c r="M627" s="180"/>
      <c r="N627" s="180"/>
      <c r="O627" s="180"/>
      <c r="P627" s="180"/>
      <c r="Q627" s="180"/>
      <c r="R627" s="180"/>
      <c r="S627" s="180"/>
      <c r="T627" s="180"/>
      <c r="U627" s="180"/>
      <c r="V627" s="180"/>
      <c r="W627" s="180"/>
      <c r="X627" s="180"/>
      <c r="Y627" s="180"/>
      <c r="Z627" s="180"/>
    </row>
    <row r="628" ht="12.75" customHeight="1">
      <c r="A628" s="180"/>
      <c r="B628" s="180"/>
      <c r="C628" s="180"/>
      <c r="D628" s="180"/>
      <c r="E628" s="180"/>
      <c r="F628" s="180"/>
      <c r="G628" s="180"/>
      <c r="H628" s="180"/>
      <c r="I628" s="180"/>
      <c r="J628" s="180"/>
      <c r="K628" s="180"/>
      <c r="L628" s="180"/>
      <c r="M628" s="180"/>
      <c r="N628" s="180"/>
      <c r="O628" s="180"/>
      <c r="P628" s="180"/>
      <c r="Q628" s="180"/>
      <c r="R628" s="180"/>
      <c r="S628" s="180"/>
      <c r="T628" s="180"/>
      <c r="U628" s="180"/>
      <c r="V628" s="180"/>
      <c r="W628" s="180"/>
      <c r="X628" s="180"/>
      <c r="Y628" s="180"/>
      <c r="Z628" s="180"/>
    </row>
    <row r="629" ht="12.75" customHeight="1">
      <c r="A629" s="180"/>
      <c r="B629" s="180"/>
      <c r="C629" s="180"/>
      <c r="D629" s="180"/>
      <c r="E629" s="180"/>
      <c r="F629" s="180"/>
      <c r="G629" s="180"/>
      <c r="H629" s="180"/>
      <c r="I629" s="180"/>
      <c r="J629" s="180"/>
      <c r="K629" s="180"/>
      <c r="L629" s="180"/>
      <c r="M629" s="180"/>
      <c r="N629" s="180"/>
      <c r="O629" s="180"/>
      <c r="P629" s="180"/>
      <c r="Q629" s="180"/>
      <c r="R629" s="180"/>
      <c r="S629" s="180"/>
      <c r="T629" s="180"/>
      <c r="U629" s="180"/>
      <c r="V629" s="180"/>
      <c r="W629" s="180"/>
      <c r="X629" s="180"/>
      <c r="Y629" s="180"/>
      <c r="Z629" s="180"/>
    </row>
    <row r="630" ht="12.75" customHeight="1">
      <c r="A630" s="180"/>
      <c r="B630" s="180"/>
      <c r="C630" s="180"/>
      <c r="D630" s="180"/>
      <c r="E630" s="180"/>
      <c r="F630" s="180"/>
      <c r="G630" s="180"/>
      <c r="H630" s="180"/>
      <c r="I630" s="180"/>
      <c r="J630" s="180"/>
      <c r="K630" s="180"/>
      <c r="L630" s="180"/>
      <c r="M630" s="180"/>
      <c r="N630" s="180"/>
      <c r="O630" s="180"/>
      <c r="P630" s="180"/>
      <c r="Q630" s="180"/>
      <c r="R630" s="180"/>
      <c r="S630" s="180"/>
      <c r="T630" s="180"/>
      <c r="U630" s="180"/>
      <c r="V630" s="180"/>
      <c r="W630" s="180"/>
      <c r="X630" s="180"/>
      <c r="Y630" s="180"/>
      <c r="Z630" s="180"/>
    </row>
    <row r="631" ht="12.75" customHeight="1">
      <c r="A631" s="180"/>
      <c r="B631" s="180"/>
      <c r="C631" s="180"/>
      <c r="D631" s="180"/>
      <c r="E631" s="180"/>
      <c r="F631" s="180"/>
      <c r="G631" s="180"/>
      <c r="H631" s="180"/>
      <c r="I631" s="180"/>
      <c r="J631" s="180"/>
      <c r="K631" s="180"/>
      <c r="L631" s="180"/>
      <c r="M631" s="180"/>
      <c r="N631" s="180"/>
      <c r="O631" s="180"/>
      <c r="P631" s="180"/>
      <c r="Q631" s="180"/>
      <c r="R631" s="180"/>
      <c r="S631" s="180"/>
      <c r="T631" s="180"/>
      <c r="U631" s="180"/>
      <c r="V631" s="180"/>
      <c r="W631" s="180"/>
      <c r="X631" s="180"/>
      <c r="Y631" s="180"/>
      <c r="Z631" s="180"/>
    </row>
    <row r="632" ht="12.75" customHeight="1">
      <c r="A632" s="180"/>
      <c r="B632" s="180"/>
      <c r="C632" s="180"/>
      <c r="D632" s="180"/>
      <c r="E632" s="180"/>
      <c r="F632" s="180"/>
      <c r="G632" s="180"/>
      <c r="H632" s="180"/>
      <c r="I632" s="180"/>
      <c r="J632" s="180"/>
      <c r="K632" s="180"/>
      <c r="L632" s="180"/>
      <c r="M632" s="180"/>
      <c r="N632" s="180"/>
      <c r="O632" s="180"/>
      <c r="P632" s="180"/>
      <c r="Q632" s="180"/>
      <c r="R632" s="180"/>
      <c r="S632" s="180"/>
      <c r="T632" s="180"/>
      <c r="U632" s="180"/>
      <c r="V632" s="180"/>
      <c r="W632" s="180"/>
      <c r="X632" s="180"/>
      <c r="Y632" s="180"/>
      <c r="Z632" s="180"/>
    </row>
    <row r="633" ht="12.75" customHeight="1">
      <c r="A633" s="180"/>
      <c r="B633" s="180"/>
      <c r="C633" s="180"/>
      <c r="D633" s="180"/>
      <c r="E633" s="180"/>
      <c r="F633" s="180"/>
      <c r="G633" s="180"/>
      <c r="H633" s="180"/>
      <c r="I633" s="180"/>
      <c r="J633" s="180"/>
      <c r="K633" s="180"/>
      <c r="L633" s="180"/>
      <c r="M633" s="180"/>
      <c r="N633" s="180"/>
      <c r="O633" s="180"/>
      <c r="P633" s="180"/>
      <c r="Q633" s="180"/>
      <c r="R633" s="180"/>
      <c r="S633" s="180"/>
      <c r="T633" s="180"/>
      <c r="U633" s="180"/>
      <c r="V633" s="180"/>
      <c r="W633" s="180"/>
      <c r="X633" s="180"/>
      <c r="Y633" s="180"/>
      <c r="Z633" s="180"/>
    </row>
    <row r="634" ht="12.75" customHeight="1">
      <c r="A634" s="180"/>
      <c r="B634" s="180"/>
      <c r="C634" s="180"/>
      <c r="D634" s="180"/>
      <c r="E634" s="180"/>
      <c r="F634" s="180"/>
      <c r="G634" s="180"/>
      <c r="H634" s="180"/>
      <c r="I634" s="180"/>
      <c r="J634" s="180"/>
      <c r="K634" s="180"/>
      <c r="L634" s="180"/>
      <c r="M634" s="180"/>
      <c r="N634" s="180"/>
      <c r="O634" s="180"/>
      <c r="P634" s="180"/>
      <c r="Q634" s="180"/>
      <c r="R634" s="180"/>
      <c r="S634" s="180"/>
      <c r="T634" s="180"/>
      <c r="U634" s="180"/>
      <c r="V634" s="180"/>
      <c r="W634" s="180"/>
      <c r="X634" s="180"/>
      <c r="Y634" s="180"/>
      <c r="Z634" s="180"/>
    </row>
    <row r="635" ht="12.75" customHeight="1">
      <c r="A635" s="180"/>
      <c r="B635" s="180"/>
      <c r="C635" s="180"/>
      <c r="D635" s="180"/>
      <c r="E635" s="180"/>
      <c r="F635" s="180"/>
      <c r="G635" s="180"/>
      <c r="H635" s="180"/>
      <c r="I635" s="180"/>
      <c r="J635" s="180"/>
      <c r="K635" s="180"/>
      <c r="L635" s="180"/>
      <c r="M635" s="180"/>
      <c r="N635" s="180"/>
      <c r="O635" s="180"/>
      <c r="P635" s="180"/>
      <c r="Q635" s="180"/>
      <c r="R635" s="180"/>
      <c r="S635" s="180"/>
      <c r="T635" s="180"/>
      <c r="U635" s="180"/>
      <c r="V635" s="180"/>
      <c r="W635" s="180"/>
      <c r="X635" s="180"/>
      <c r="Y635" s="180"/>
      <c r="Z635" s="180"/>
    </row>
    <row r="636" ht="12.75" customHeight="1">
      <c r="A636" s="180"/>
      <c r="B636" s="180"/>
      <c r="C636" s="180"/>
      <c r="D636" s="180"/>
      <c r="E636" s="180"/>
      <c r="F636" s="180"/>
      <c r="G636" s="180"/>
      <c r="H636" s="180"/>
      <c r="I636" s="180"/>
      <c r="J636" s="180"/>
      <c r="K636" s="180"/>
      <c r="L636" s="180"/>
      <c r="M636" s="180"/>
      <c r="N636" s="180"/>
      <c r="O636" s="180"/>
      <c r="P636" s="180"/>
      <c r="Q636" s="180"/>
      <c r="R636" s="180"/>
      <c r="S636" s="180"/>
      <c r="T636" s="180"/>
      <c r="U636" s="180"/>
      <c r="V636" s="180"/>
      <c r="W636" s="180"/>
      <c r="X636" s="180"/>
      <c r="Y636" s="180"/>
      <c r="Z636" s="180"/>
    </row>
    <row r="637" ht="12.75" customHeight="1">
      <c r="A637" s="180"/>
      <c r="B637" s="180"/>
      <c r="C637" s="180"/>
      <c r="D637" s="180"/>
      <c r="E637" s="180"/>
      <c r="F637" s="180"/>
      <c r="G637" s="180"/>
      <c r="H637" s="180"/>
      <c r="I637" s="180"/>
      <c r="J637" s="180"/>
      <c r="K637" s="180"/>
      <c r="L637" s="180"/>
      <c r="M637" s="180"/>
      <c r="N637" s="180"/>
      <c r="O637" s="180"/>
      <c r="P637" s="180"/>
      <c r="Q637" s="180"/>
      <c r="R637" s="180"/>
      <c r="S637" s="180"/>
      <c r="T637" s="180"/>
      <c r="U637" s="180"/>
      <c r="V637" s="180"/>
      <c r="W637" s="180"/>
      <c r="X637" s="180"/>
      <c r="Y637" s="180"/>
      <c r="Z637" s="180"/>
    </row>
    <row r="638" ht="12.75" customHeight="1">
      <c r="A638" s="180"/>
      <c r="B638" s="180"/>
      <c r="C638" s="180"/>
      <c r="D638" s="180"/>
      <c r="E638" s="180"/>
      <c r="F638" s="180"/>
      <c r="G638" s="180"/>
      <c r="H638" s="180"/>
      <c r="I638" s="180"/>
      <c r="J638" s="180"/>
      <c r="K638" s="180"/>
      <c r="L638" s="180"/>
      <c r="M638" s="180"/>
      <c r="N638" s="180"/>
      <c r="O638" s="180"/>
      <c r="P638" s="180"/>
      <c r="Q638" s="180"/>
      <c r="R638" s="180"/>
      <c r="S638" s="180"/>
      <c r="T638" s="180"/>
      <c r="U638" s="180"/>
      <c r="V638" s="180"/>
      <c r="W638" s="180"/>
      <c r="X638" s="180"/>
      <c r="Y638" s="180"/>
      <c r="Z638" s="180"/>
    </row>
    <row r="639" ht="12.75" customHeight="1">
      <c r="A639" s="180"/>
      <c r="B639" s="180"/>
      <c r="C639" s="180"/>
      <c r="D639" s="180"/>
      <c r="E639" s="180"/>
      <c r="F639" s="180"/>
      <c r="G639" s="180"/>
      <c r="H639" s="180"/>
      <c r="I639" s="180"/>
      <c r="J639" s="180"/>
      <c r="K639" s="180"/>
      <c r="L639" s="180"/>
      <c r="M639" s="180"/>
      <c r="N639" s="180"/>
      <c r="O639" s="180"/>
      <c r="P639" s="180"/>
      <c r="Q639" s="180"/>
      <c r="R639" s="180"/>
      <c r="S639" s="180"/>
      <c r="T639" s="180"/>
      <c r="U639" s="180"/>
      <c r="V639" s="180"/>
      <c r="W639" s="180"/>
      <c r="X639" s="180"/>
      <c r="Y639" s="180"/>
      <c r="Z639" s="180"/>
    </row>
    <row r="640" ht="12.75" customHeight="1">
      <c r="A640" s="180"/>
      <c r="B640" s="180"/>
      <c r="C640" s="180"/>
      <c r="D640" s="180"/>
      <c r="E640" s="180"/>
      <c r="F640" s="180"/>
      <c r="G640" s="180"/>
      <c r="H640" s="180"/>
      <c r="I640" s="180"/>
      <c r="J640" s="180"/>
      <c r="K640" s="180"/>
      <c r="L640" s="180"/>
      <c r="M640" s="180"/>
      <c r="N640" s="180"/>
      <c r="O640" s="180"/>
      <c r="P640" s="180"/>
      <c r="Q640" s="180"/>
      <c r="R640" s="180"/>
      <c r="S640" s="180"/>
      <c r="T640" s="180"/>
      <c r="U640" s="180"/>
      <c r="V640" s="180"/>
      <c r="W640" s="180"/>
      <c r="X640" s="180"/>
      <c r="Y640" s="180"/>
      <c r="Z640" s="180"/>
    </row>
    <row r="641" ht="12.75" customHeight="1">
      <c r="A641" s="180"/>
      <c r="B641" s="180"/>
      <c r="C641" s="180"/>
      <c r="D641" s="180"/>
      <c r="E641" s="180"/>
      <c r="F641" s="180"/>
      <c r="G641" s="180"/>
      <c r="H641" s="180"/>
      <c r="I641" s="180"/>
      <c r="J641" s="180"/>
      <c r="K641" s="180"/>
      <c r="L641" s="180"/>
      <c r="M641" s="180"/>
      <c r="N641" s="180"/>
      <c r="O641" s="180"/>
      <c r="P641" s="180"/>
      <c r="Q641" s="180"/>
      <c r="R641" s="180"/>
      <c r="S641" s="180"/>
      <c r="T641" s="180"/>
      <c r="U641" s="180"/>
      <c r="V641" s="180"/>
      <c r="W641" s="180"/>
      <c r="X641" s="180"/>
      <c r="Y641" s="180"/>
      <c r="Z641" s="180"/>
    </row>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43"/>
    <col customWidth="1" min="2" max="3" width="9.14"/>
    <col customWidth="1" min="4" max="4" width="6.57"/>
    <col customWidth="1" min="5" max="5" width="9.57"/>
    <col customWidth="1" min="6" max="6" width="19.86"/>
    <col customWidth="1" min="7" max="7" width="7.0"/>
    <col customWidth="1" min="8" max="8" width="19.0"/>
    <col customWidth="1" min="9" max="9" width="9.43"/>
    <col customWidth="1" min="10" max="10" width="14.57"/>
    <col customWidth="1" min="11" max="11" width="1.57"/>
    <col customWidth="1" min="12" max="12" width="5.71"/>
    <col customWidth="1" min="13" max="26" width="9.14"/>
  </cols>
  <sheetData>
    <row r="1" ht="12.75" customHeight="1">
      <c r="A1" s="8"/>
      <c r="B1" s="8"/>
      <c r="C1" s="8"/>
      <c r="D1" s="88"/>
      <c r="E1" s="89"/>
      <c r="F1" s="89" t="s">
        <v>91</v>
      </c>
      <c r="G1" s="89"/>
      <c r="H1" s="90"/>
      <c r="I1" s="91"/>
      <c r="J1" s="92"/>
      <c r="K1" s="91"/>
      <c r="L1" s="91"/>
      <c r="M1" s="91"/>
      <c r="N1" s="93" t="s">
        <v>1</v>
      </c>
      <c r="O1" s="8"/>
      <c r="P1" s="8"/>
      <c r="Q1" s="8"/>
      <c r="R1" s="8"/>
      <c r="S1" s="8"/>
      <c r="T1" s="8"/>
      <c r="U1" s="8"/>
      <c r="V1" s="8"/>
      <c r="W1" s="8"/>
      <c r="X1" s="8"/>
      <c r="Y1" s="8"/>
      <c r="Z1" s="8"/>
    </row>
    <row r="2" ht="12.75" customHeight="1">
      <c r="A2" s="8"/>
      <c r="B2" s="8"/>
      <c r="C2" s="8"/>
      <c r="D2" s="88"/>
      <c r="E2" s="89"/>
      <c r="F2" s="89" t="s">
        <v>92</v>
      </c>
      <c r="G2" s="89"/>
      <c r="H2" s="8"/>
      <c r="I2" s="94" t="s">
        <v>93</v>
      </c>
      <c r="J2" s="93">
        <f>Summary!B1</f>
        <v>6</v>
      </c>
      <c r="K2" s="91"/>
      <c r="L2" s="91"/>
      <c r="M2" s="8"/>
      <c r="N2" s="8"/>
      <c r="O2" s="8"/>
      <c r="P2" s="8"/>
      <c r="Q2" s="8"/>
      <c r="R2" s="8"/>
      <c r="S2" s="8"/>
      <c r="T2" s="8"/>
      <c r="U2" s="8"/>
      <c r="V2" s="8"/>
      <c r="W2" s="8"/>
      <c r="X2" s="8"/>
      <c r="Y2" s="8"/>
      <c r="Z2" s="8"/>
    </row>
    <row r="3" ht="12.75" customHeight="1">
      <c r="A3" s="8"/>
      <c r="B3" s="8"/>
      <c r="C3" s="8"/>
      <c r="D3" s="88"/>
      <c r="E3" s="89"/>
      <c r="F3" s="89" t="str">
        <f>Summary!B3</f>
        <v>2020-2021</v>
      </c>
      <c r="G3" s="89"/>
      <c r="H3" s="90"/>
      <c r="I3" s="93"/>
      <c r="J3" s="92"/>
      <c r="K3" s="8"/>
      <c r="L3" s="8"/>
      <c r="M3" s="8"/>
      <c r="N3" s="95"/>
      <c r="O3" s="8"/>
      <c r="P3" s="8"/>
      <c r="Q3" s="8"/>
      <c r="R3" s="8"/>
      <c r="S3" s="8"/>
      <c r="T3" s="8"/>
      <c r="U3" s="8"/>
      <c r="V3" s="8"/>
      <c r="W3" s="8"/>
      <c r="X3" s="8"/>
      <c r="Y3" s="8"/>
      <c r="Z3" s="8"/>
    </row>
    <row r="4" ht="9.0" customHeight="1">
      <c r="A4" s="8"/>
      <c r="B4" s="8"/>
      <c r="C4" s="8"/>
      <c r="D4" s="88"/>
      <c r="E4" s="89"/>
      <c r="F4" s="8"/>
      <c r="G4" s="8"/>
      <c r="H4" s="94"/>
      <c r="I4" s="89"/>
      <c r="J4" s="92"/>
      <c r="K4" s="8"/>
      <c r="L4" s="8"/>
      <c r="M4" s="8"/>
      <c r="N4" s="95"/>
      <c r="O4" s="8"/>
      <c r="P4" s="8"/>
      <c r="Q4" s="8"/>
      <c r="R4" s="8"/>
      <c r="S4" s="8"/>
      <c r="T4" s="8"/>
      <c r="U4" s="8"/>
      <c r="V4" s="8"/>
      <c r="W4" s="8"/>
      <c r="X4" s="8"/>
      <c r="Y4" s="8"/>
      <c r="Z4" s="8"/>
    </row>
    <row r="5" ht="66.0" customHeight="1">
      <c r="A5" s="96"/>
      <c r="B5" s="97" t="s">
        <v>94</v>
      </c>
      <c r="C5" s="98"/>
      <c r="D5" s="98"/>
      <c r="E5" s="98"/>
      <c r="F5" s="98"/>
      <c r="G5" s="98"/>
      <c r="H5" s="98"/>
      <c r="I5" s="98"/>
      <c r="J5" s="98"/>
      <c r="K5" s="99"/>
      <c r="L5" s="8"/>
      <c r="M5" s="8"/>
      <c r="N5" s="8"/>
      <c r="O5" s="8"/>
      <c r="P5" s="8"/>
      <c r="Q5" s="8"/>
      <c r="R5" s="8"/>
      <c r="S5" s="8"/>
      <c r="T5" s="8"/>
      <c r="U5" s="8"/>
      <c r="V5" s="8"/>
      <c r="W5" s="8"/>
      <c r="X5" s="8"/>
      <c r="Y5" s="8"/>
      <c r="Z5" s="8"/>
    </row>
    <row r="6" ht="13.5" customHeight="1">
      <c r="A6" s="100"/>
      <c r="B6" s="101" t="s">
        <v>95</v>
      </c>
      <c r="C6" s="102"/>
      <c r="D6" s="102"/>
      <c r="E6" s="102"/>
      <c r="F6" s="102"/>
      <c r="G6" s="102"/>
      <c r="H6" s="102"/>
      <c r="I6" s="102"/>
      <c r="J6" s="102"/>
      <c r="K6" s="103"/>
      <c r="L6" s="8"/>
      <c r="M6" s="8"/>
      <c r="N6" s="8"/>
      <c r="O6" s="8"/>
      <c r="P6" s="8"/>
      <c r="Q6" s="8"/>
      <c r="R6" s="8"/>
      <c r="S6" s="8"/>
      <c r="T6" s="8"/>
      <c r="U6" s="8"/>
      <c r="V6" s="8"/>
      <c r="W6" s="8"/>
      <c r="X6" s="8"/>
      <c r="Y6" s="8"/>
      <c r="Z6" s="8"/>
    </row>
    <row r="7" ht="6.75" customHeight="1">
      <c r="A7" s="100"/>
      <c r="B7" s="104"/>
      <c r="C7" s="104"/>
      <c r="D7" s="104"/>
      <c r="E7" s="104"/>
      <c r="F7" s="104"/>
      <c r="G7" s="104"/>
      <c r="H7" s="104"/>
      <c r="I7" s="104"/>
      <c r="J7" s="104"/>
      <c r="K7" s="8"/>
      <c r="L7" s="8"/>
      <c r="M7" s="8"/>
      <c r="N7" s="8"/>
      <c r="O7" s="8"/>
      <c r="P7" s="8"/>
      <c r="Q7" s="8"/>
      <c r="R7" s="8"/>
      <c r="S7" s="8"/>
      <c r="T7" s="8"/>
      <c r="U7" s="8"/>
      <c r="V7" s="8"/>
      <c r="W7" s="8"/>
      <c r="X7" s="8"/>
      <c r="Y7" s="8"/>
      <c r="Z7" s="8"/>
    </row>
    <row r="8" ht="12.75" customHeight="1">
      <c r="A8" s="96"/>
      <c r="B8" s="8"/>
      <c r="C8" s="8"/>
      <c r="D8" s="8"/>
      <c r="E8" s="8"/>
      <c r="F8" s="8"/>
      <c r="G8" s="8"/>
      <c r="H8" s="8"/>
      <c r="I8" s="8"/>
      <c r="J8" s="105" t="s">
        <v>96</v>
      </c>
      <c r="K8" s="8"/>
      <c r="L8" s="8"/>
      <c r="M8" s="8"/>
      <c r="N8" s="8"/>
      <c r="O8" s="8"/>
      <c r="P8" s="8"/>
      <c r="Q8" s="8"/>
      <c r="R8" s="8"/>
      <c r="S8" s="8"/>
      <c r="T8" s="8"/>
      <c r="U8" s="8"/>
      <c r="V8" s="8"/>
      <c r="W8" s="8"/>
      <c r="X8" s="8"/>
      <c r="Y8" s="8"/>
      <c r="Z8" s="8"/>
    </row>
    <row r="9" ht="12.75" customHeight="1">
      <c r="A9" s="94"/>
      <c r="B9" s="106" t="s">
        <v>97</v>
      </c>
      <c r="C9" s="107"/>
      <c r="D9" s="107"/>
      <c r="E9" s="107"/>
      <c r="F9" s="107"/>
      <c r="G9" s="107"/>
      <c r="H9" s="107"/>
      <c r="I9" s="108" t="s">
        <v>1</v>
      </c>
      <c r="J9" s="106">
        <f>Summary!N7</f>
        <v>41475</v>
      </c>
      <c r="K9" s="8"/>
      <c r="L9" s="8"/>
      <c r="M9" s="8"/>
      <c r="N9" s="8"/>
      <c r="O9" s="8"/>
      <c r="P9" s="8"/>
      <c r="Q9" s="8"/>
      <c r="R9" s="8"/>
      <c r="S9" s="8"/>
      <c r="T9" s="8"/>
      <c r="U9" s="8"/>
      <c r="V9" s="8"/>
      <c r="W9" s="8"/>
      <c r="X9" s="8"/>
      <c r="Y9" s="8"/>
      <c r="Z9" s="8"/>
    </row>
    <row r="10" ht="83.25" customHeight="1">
      <c r="A10" s="109"/>
      <c r="B10" s="110" t="s">
        <v>98</v>
      </c>
      <c r="C10" s="111"/>
      <c r="D10" s="111"/>
      <c r="E10" s="111"/>
      <c r="F10" s="111"/>
      <c r="G10" s="111"/>
      <c r="H10" s="111"/>
      <c r="I10" s="111"/>
      <c r="J10" s="112"/>
      <c r="K10" s="8"/>
      <c r="L10" s="8"/>
      <c r="M10" s="8"/>
      <c r="N10" s="8"/>
      <c r="O10" s="8"/>
      <c r="P10" s="8"/>
      <c r="Q10" s="8"/>
      <c r="R10" s="8"/>
      <c r="S10" s="8"/>
      <c r="T10" s="8"/>
      <c r="U10" s="8"/>
      <c r="V10" s="8"/>
      <c r="W10" s="8"/>
      <c r="X10" s="8"/>
      <c r="Y10" s="8"/>
      <c r="Z10" s="8"/>
    </row>
    <row r="11" ht="7.5" customHeight="1">
      <c r="A11" s="109"/>
      <c r="B11" s="107"/>
      <c r="C11" s="107"/>
      <c r="D11" s="107"/>
      <c r="E11" s="107"/>
      <c r="F11" s="107"/>
      <c r="G11" s="107"/>
      <c r="H11" s="107"/>
      <c r="I11" s="107"/>
      <c r="J11" s="107"/>
      <c r="K11" s="8"/>
      <c r="L11" s="8"/>
      <c r="M11" s="8"/>
      <c r="N11" s="8"/>
      <c r="O11" s="8"/>
      <c r="P11" s="8"/>
      <c r="Q11" s="8"/>
      <c r="R11" s="8"/>
      <c r="S11" s="8"/>
      <c r="T11" s="8"/>
      <c r="U11" s="8"/>
      <c r="V11" s="8"/>
      <c r="W11" s="8"/>
      <c r="X11" s="8"/>
      <c r="Y11" s="8"/>
      <c r="Z11" s="8"/>
    </row>
    <row r="12" ht="12.75" customHeight="1">
      <c r="A12" s="94"/>
      <c r="B12" s="106" t="s">
        <v>99</v>
      </c>
      <c r="C12" s="107"/>
      <c r="D12" s="107"/>
      <c r="E12" s="107"/>
      <c r="F12" s="107"/>
      <c r="G12" s="107"/>
      <c r="H12" s="107"/>
      <c r="I12" s="106" t="s">
        <v>1</v>
      </c>
      <c r="J12" s="106">
        <f>Summary!N8-Summary!N15</f>
        <v>0</v>
      </c>
      <c r="K12" s="8"/>
      <c r="L12" s="8"/>
      <c r="M12" s="8"/>
      <c r="N12" s="8"/>
      <c r="O12" s="8"/>
      <c r="P12" s="8"/>
      <c r="Q12" s="8"/>
      <c r="R12" s="8"/>
      <c r="S12" s="8"/>
      <c r="T12" s="8"/>
      <c r="U12" s="8"/>
      <c r="V12" s="8"/>
      <c r="W12" s="8"/>
      <c r="X12" s="8"/>
      <c r="Y12" s="8"/>
      <c r="Z12" s="8"/>
    </row>
    <row r="13" ht="83.25" customHeight="1">
      <c r="A13" s="109"/>
      <c r="B13" s="110" t="s">
        <v>100</v>
      </c>
      <c r="C13" s="111"/>
      <c r="D13" s="111"/>
      <c r="E13" s="111"/>
      <c r="F13" s="111"/>
      <c r="G13" s="111"/>
      <c r="H13" s="111"/>
      <c r="I13" s="111"/>
      <c r="J13" s="112"/>
      <c r="K13" s="8"/>
      <c r="L13" s="8"/>
      <c r="M13" s="8" t="s">
        <v>1</v>
      </c>
      <c r="N13" s="8"/>
      <c r="O13" s="8"/>
      <c r="P13" s="8"/>
      <c r="Q13" s="8"/>
      <c r="R13" s="8"/>
      <c r="S13" s="8"/>
      <c r="T13" s="8"/>
      <c r="U13" s="8"/>
      <c r="V13" s="8"/>
      <c r="W13" s="8"/>
      <c r="X13" s="8"/>
      <c r="Y13" s="8"/>
      <c r="Z13" s="8"/>
    </row>
    <row r="14" ht="16.5" customHeight="1">
      <c r="A14" s="109"/>
      <c r="B14" s="107"/>
      <c r="C14" s="107"/>
      <c r="D14" s="107"/>
      <c r="E14" s="107"/>
      <c r="F14" s="107"/>
      <c r="G14" s="107"/>
      <c r="H14" s="107"/>
      <c r="I14" s="107"/>
      <c r="J14" s="107"/>
      <c r="K14" s="8"/>
      <c r="L14" s="8"/>
      <c r="M14" s="8"/>
      <c r="N14" s="8"/>
      <c r="O14" s="8"/>
      <c r="P14" s="8"/>
      <c r="Q14" s="8"/>
      <c r="R14" s="8"/>
      <c r="S14" s="8"/>
      <c r="T14" s="8"/>
      <c r="U14" s="8"/>
      <c r="V14" s="8"/>
      <c r="W14" s="8"/>
      <c r="X14" s="8"/>
      <c r="Y14" s="8"/>
      <c r="Z14" s="8"/>
    </row>
    <row r="15" ht="12.75" customHeight="1">
      <c r="A15" s="94"/>
      <c r="B15" s="106" t="s">
        <v>101</v>
      </c>
      <c r="C15" s="107"/>
      <c r="D15" s="107"/>
      <c r="E15" s="107"/>
      <c r="F15" s="107"/>
      <c r="G15" s="107"/>
      <c r="H15" s="107"/>
      <c r="I15" s="106" t="s">
        <v>1</v>
      </c>
      <c r="J15" s="106">
        <f>Summary!N9-Summary!N16</f>
        <v>350</v>
      </c>
      <c r="K15" s="8"/>
      <c r="L15" s="8"/>
      <c r="M15" s="8"/>
      <c r="N15" s="8"/>
      <c r="O15" s="8"/>
      <c r="P15" s="8"/>
      <c r="Q15" s="8"/>
      <c r="R15" s="8"/>
      <c r="S15" s="8"/>
      <c r="T15" s="8"/>
      <c r="U15" s="8"/>
      <c r="V15" s="8"/>
      <c r="W15" s="8"/>
      <c r="X15" s="8"/>
      <c r="Y15" s="8"/>
      <c r="Z15" s="8"/>
    </row>
    <row r="16" ht="83.25" customHeight="1">
      <c r="A16" s="109"/>
      <c r="B16" s="110" t="s">
        <v>102</v>
      </c>
      <c r="C16" s="111"/>
      <c r="D16" s="111"/>
      <c r="E16" s="111"/>
      <c r="F16" s="111"/>
      <c r="G16" s="111"/>
      <c r="H16" s="111"/>
      <c r="I16" s="111"/>
      <c r="J16" s="112"/>
      <c r="K16" s="8"/>
      <c r="L16" s="96"/>
      <c r="M16" s="8"/>
      <c r="N16" s="8"/>
      <c r="O16" s="8"/>
      <c r="P16" s="8"/>
      <c r="Q16" s="8"/>
      <c r="R16" s="8"/>
      <c r="S16" s="8"/>
      <c r="T16" s="8"/>
      <c r="U16" s="8"/>
      <c r="V16" s="8"/>
      <c r="W16" s="8"/>
      <c r="X16" s="8"/>
      <c r="Y16" s="8"/>
      <c r="Z16" s="8"/>
    </row>
    <row r="17" ht="7.5" customHeight="1">
      <c r="A17" s="109"/>
      <c r="B17" s="113"/>
      <c r="C17" s="107"/>
      <c r="D17" s="107"/>
      <c r="E17" s="107"/>
      <c r="F17" s="107"/>
      <c r="G17" s="107"/>
      <c r="H17" s="107"/>
      <c r="I17" s="107"/>
      <c r="J17" s="107"/>
      <c r="K17" s="8"/>
      <c r="L17" s="8"/>
      <c r="M17" s="8"/>
      <c r="N17" s="8"/>
      <c r="O17" s="8"/>
      <c r="P17" s="8"/>
      <c r="Q17" s="8"/>
      <c r="R17" s="8"/>
      <c r="S17" s="8"/>
      <c r="T17" s="8"/>
      <c r="U17" s="8"/>
      <c r="V17" s="8"/>
      <c r="W17" s="8"/>
      <c r="X17" s="8"/>
      <c r="Y17" s="8"/>
      <c r="Z17" s="8"/>
    </row>
    <row r="18" ht="7.5" customHeight="1">
      <c r="A18" s="109"/>
      <c r="B18" s="107"/>
      <c r="C18" s="107"/>
      <c r="D18" s="107"/>
      <c r="E18" s="107"/>
      <c r="F18" s="107"/>
      <c r="G18" s="107"/>
      <c r="H18" s="107"/>
      <c r="I18" s="107"/>
      <c r="J18" s="107"/>
      <c r="K18" s="8"/>
      <c r="L18" s="8"/>
      <c r="M18" s="8"/>
      <c r="N18" s="8"/>
      <c r="O18" s="8"/>
      <c r="P18" s="8"/>
      <c r="Q18" s="8"/>
      <c r="R18" s="8"/>
      <c r="S18" s="8"/>
      <c r="T18" s="8"/>
      <c r="U18" s="8"/>
      <c r="V18" s="8"/>
      <c r="W18" s="8"/>
      <c r="X18" s="8"/>
      <c r="Y18" s="8"/>
      <c r="Z18" s="8"/>
    </row>
    <row r="19" ht="12.75" customHeight="1">
      <c r="A19" s="94"/>
      <c r="B19" s="106" t="s">
        <v>103</v>
      </c>
      <c r="C19" s="107"/>
      <c r="D19" s="107"/>
      <c r="E19" s="107"/>
      <c r="F19" s="107"/>
      <c r="G19" s="107"/>
      <c r="H19" s="107"/>
      <c r="I19" s="106" t="s">
        <v>1</v>
      </c>
      <c r="J19" s="106">
        <f>Summary!N11-Summary!N17</f>
        <v>0</v>
      </c>
      <c r="K19" s="8"/>
      <c r="L19" s="8"/>
      <c r="M19" s="8"/>
      <c r="N19" s="8"/>
      <c r="O19" s="8"/>
      <c r="P19" s="8"/>
      <c r="Q19" s="8"/>
      <c r="R19" s="8"/>
      <c r="S19" s="8"/>
      <c r="T19" s="8"/>
      <c r="U19" s="8"/>
      <c r="V19" s="8"/>
      <c r="W19" s="8"/>
      <c r="X19" s="8"/>
      <c r="Y19" s="8"/>
      <c r="Z19" s="8"/>
    </row>
    <row r="20" ht="83.25" customHeight="1">
      <c r="A20" s="109"/>
      <c r="B20" s="110" t="s">
        <v>104</v>
      </c>
      <c r="C20" s="111"/>
      <c r="D20" s="111"/>
      <c r="E20" s="111"/>
      <c r="F20" s="111"/>
      <c r="G20" s="111"/>
      <c r="H20" s="111"/>
      <c r="I20" s="111"/>
      <c r="J20" s="112"/>
      <c r="K20" s="8"/>
      <c r="L20" s="96"/>
      <c r="M20" s="8"/>
      <c r="N20" s="8"/>
      <c r="O20" s="8"/>
      <c r="P20" s="8"/>
      <c r="Q20" s="8"/>
      <c r="R20" s="8"/>
      <c r="S20" s="8"/>
      <c r="T20" s="8"/>
      <c r="U20" s="8"/>
      <c r="V20" s="8"/>
      <c r="W20" s="8"/>
      <c r="X20" s="8"/>
      <c r="Y20" s="8"/>
      <c r="Z20" s="8"/>
    </row>
    <row r="21" ht="7.5" customHeight="1">
      <c r="A21" s="109"/>
      <c r="B21" s="113"/>
      <c r="C21" s="107"/>
      <c r="D21" s="107"/>
      <c r="E21" s="107"/>
      <c r="F21" s="107"/>
      <c r="G21" s="107"/>
      <c r="H21" s="107"/>
      <c r="I21" s="107"/>
      <c r="J21" s="107"/>
      <c r="K21" s="8"/>
      <c r="L21" s="114"/>
      <c r="M21" s="114"/>
      <c r="N21" s="114"/>
      <c r="O21" s="114"/>
      <c r="P21" s="114"/>
      <c r="Q21" s="114"/>
      <c r="R21" s="114"/>
      <c r="S21" s="114"/>
      <c r="T21" s="114"/>
      <c r="U21" s="8"/>
      <c r="V21" s="8"/>
      <c r="W21" s="8"/>
      <c r="X21" s="8"/>
      <c r="Y21" s="8"/>
      <c r="Z21" s="8"/>
    </row>
    <row r="22" ht="7.5" customHeight="1">
      <c r="A22" s="96"/>
      <c r="B22" s="8"/>
      <c r="C22" s="8"/>
      <c r="D22" s="8"/>
      <c r="E22" s="8"/>
      <c r="F22" s="8"/>
      <c r="G22" s="8"/>
      <c r="H22" s="8"/>
      <c r="I22" s="8"/>
      <c r="J22" s="92"/>
      <c r="K22" s="8"/>
      <c r="L22" s="8"/>
      <c r="M22" s="8"/>
      <c r="N22" s="8"/>
      <c r="O22" s="8"/>
      <c r="P22" s="8"/>
      <c r="Q22" s="8"/>
      <c r="R22" s="8"/>
      <c r="S22" s="8"/>
      <c r="T22" s="8"/>
      <c r="U22" s="8"/>
      <c r="V22" s="8"/>
      <c r="W22" s="8"/>
      <c r="X22" s="8"/>
      <c r="Y22" s="8"/>
      <c r="Z22" s="8"/>
    </row>
    <row r="23" ht="12.75" customHeight="1">
      <c r="A23" s="115" t="s">
        <v>1</v>
      </c>
      <c r="B23" s="106" t="s">
        <v>105</v>
      </c>
      <c r="C23" s="107"/>
      <c r="D23" s="107"/>
      <c r="E23" s="107"/>
      <c r="F23" s="107"/>
      <c r="G23" s="107"/>
      <c r="H23" s="107"/>
      <c r="I23" s="107"/>
      <c r="J23" s="106">
        <f>Summary!N18</f>
        <v>4000</v>
      </c>
      <c r="K23" s="8"/>
      <c r="L23" s="8"/>
      <c r="M23" s="8"/>
      <c r="N23" s="8"/>
      <c r="O23" s="8"/>
      <c r="P23" s="8"/>
      <c r="Q23" s="8"/>
      <c r="R23" s="8"/>
      <c r="S23" s="8"/>
      <c r="T23" s="8"/>
      <c r="U23" s="8"/>
      <c r="V23" s="8"/>
      <c r="W23" s="8"/>
      <c r="X23" s="8"/>
      <c r="Y23" s="8"/>
      <c r="Z23" s="8"/>
    </row>
    <row r="24" ht="77.25" customHeight="1">
      <c r="A24" s="116"/>
      <c r="B24" s="110" t="s">
        <v>106</v>
      </c>
      <c r="C24" s="111"/>
      <c r="D24" s="111"/>
      <c r="E24" s="111"/>
      <c r="F24" s="111"/>
      <c r="G24" s="111"/>
      <c r="H24" s="111"/>
      <c r="I24" s="111"/>
      <c r="J24" s="112"/>
      <c r="K24" s="8"/>
      <c r="L24" s="8"/>
      <c r="M24" s="8"/>
      <c r="N24" s="8"/>
      <c r="O24" s="8"/>
      <c r="P24" s="8"/>
      <c r="Q24" s="8"/>
      <c r="R24" s="8"/>
      <c r="S24" s="8"/>
      <c r="T24" s="8"/>
      <c r="U24" s="8"/>
      <c r="V24" s="8"/>
      <c r="W24" s="8"/>
      <c r="X24" s="8"/>
      <c r="Y24" s="8"/>
      <c r="Z24" s="8"/>
    </row>
    <row r="25" ht="7.5" customHeight="1">
      <c r="A25" s="116"/>
      <c r="B25" s="107"/>
      <c r="C25" s="107"/>
      <c r="D25" s="107"/>
      <c r="E25" s="107"/>
      <c r="F25" s="107"/>
      <c r="G25" s="107"/>
      <c r="H25" s="107"/>
      <c r="I25" s="107"/>
      <c r="J25" s="107"/>
      <c r="K25" s="8"/>
      <c r="L25" s="8"/>
      <c r="M25" s="8"/>
      <c r="N25" s="8"/>
      <c r="O25" s="8"/>
      <c r="P25" s="8"/>
      <c r="Q25" s="8"/>
      <c r="R25" s="8"/>
      <c r="S25" s="8"/>
      <c r="T25" s="8"/>
      <c r="U25" s="8"/>
      <c r="V25" s="8"/>
      <c r="W25" s="8"/>
      <c r="X25" s="8"/>
      <c r="Y25" s="8"/>
      <c r="Z25" s="8"/>
    </row>
    <row r="26" ht="12.75" customHeight="1">
      <c r="A26" s="116"/>
      <c r="B26" s="106" t="s">
        <v>107</v>
      </c>
      <c r="C26" s="107"/>
      <c r="D26" s="107"/>
      <c r="E26" s="107"/>
      <c r="F26" s="107"/>
      <c r="G26" s="107"/>
      <c r="H26" s="107"/>
      <c r="I26" s="107"/>
      <c r="J26" s="106">
        <f>Summary!N21</f>
        <v>4150</v>
      </c>
      <c r="K26" s="8"/>
      <c r="L26" s="8"/>
      <c r="M26" s="8"/>
      <c r="N26" s="8"/>
      <c r="O26" s="8"/>
      <c r="P26" s="8"/>
      <c r="Q26" s="8"/>
      <c r="R26" s="8"/>
      <c r="S26" s="8"/>
      <c r="T26" s="8"/>
      <c r="U26" s="8"/>
      <c r="V26" s="8"/>
      <c r="W26" s="8"/>
      <c r="X26" s="8"/>
      <c r="Y26" s="8"/>
      <c r="Z26" s="8"/>
    </row>
    <row r="27" ht="77.25" customHeight="1">
      <c r="A27" s="116"/>
      <c r="B27" s="110" t="s">
        <v>108</v>
      </c>
      <c r="C27" s="111"/>
      <c r="D27" s="111"/>
      <c r="E27" s="111"/>
      <c r="F27" s="111"/>
      <c r="G27" s="111"/>
      <c r="H27" s="111"/>
      <c r="I27" s="111"/>
      <c r="J27" s="112"/>
      <c r="K27" s="8"/>
      <c r="L27" s="8"/>
      <c r="M27" s="8"/>
      <c r="N27" s="8"/>
      <c r="O27" s="8"/>
      <c r="P27" s="8"/>
      <c r="Q27" s="8"/>
      <c r="R27" s="8"/>
      <c r="S27" s="8"/>
      <c r="T27" s="8"/>
      <c r="U27" s="8"/>
      <c r="V27" s="8"/>
      <c r="W27" s="8"/>
      <c r="X27" s="8"/>
      <c r="Y27" s="8"/>
      <c r="Z27" s="8"/>
    </row>
    <row r="28" ht="7.5" customHeight="1">
      <c r="A28" s="116"/>
      <c r="B28" s="107"/>
      <c r="C28" s="107"/>
      <c r="D28" s="107"/>
      <c r="E28" s="107"/>
      <c r="F28" s="107"/>
      <c r="G28" s="107"/>
      <c r="H28" s="107"/>
      <c r="I28" s="107"/>
      <c r="J28" s="107"/>
      <c r="K28" s="8"/>
      <c r="L28" s="8"/>
      <c r="M28" s="8"/>
      <c r="N28" s="8"/>
      <c r="O28" s="8"/>
      <c r="P28" s="8"/>
      <c r="Q28" s="8"/>
      <c r="R28" s="8"/>
      <c r="S28" s="8"/>
      <c r="T28" s="8"/>
      <c r="U28" s="8"/>
      <c r="V28" s="8"/>
      <c r="W28" s="8"/>
      <c r="X28" s="8"/>
      <c r="Y28" s="8"/>
      <c r="Z28" s="8"/>
    </row>
    <row r="29" ht="12.75" customHeight="1">
      <c r="A29" s="116"/>
      <c r="B29" s="106" t="s">
        <v>77</v>
      </c>
      <c r="C29" s="107"/>
      <c r="D29" s="107"/>
      <c r="E29" s="107"/>
      <c r="F29" s="107"/>
      <c r="G29" s="107"/>
      <c r="H29" s="107"/>
      <c r="I29" s="107"/>
      <c r="J29" s="106">
        <f>Summary!N19</f>
        <v>8277</v>
      </c>
      <c r="K29" s="8"/>
      <c r="L29" s="8"/>
      <c r="M29" s="8"/>
      <c r="N29" s="8"/>
      <c r="O29" s="8"/>
      <c r="P29" s="8"/>
      <c r="Q29" s="8"/>
      <c r="R29" s="8"/>
      <c r="S29" s="8"/>
      <c r="T29" s="8"/>
      <c r="U29" s="8"/>
      <c r="V29" s="8"/>
      <c r="W29" s="8"/>
      <c r="X29" s="8"/>
      <c r="Y29" s="8"/>
      <c r="Z29" s="8"/>
    </row>
    <row r="30" ht="77.25" customHeight="1">
      <c r="A30" s="116"/>
      <c r="B30" s="110" t="s">
        <v>109</v>
      </c>
      <c r="C30" s="111"/>
      <c r="D30" s="111"/>
      <c r="E30" s="111"/>
      <c r="F30" s="111"/>
      <c r="G30" s="111"/>
      <c r="H30" s="111"/>
      <c r="I30" s="111"/>
      <c r="J30" s="112"/>
      <c r="K30" s="8"/>
      <c r="L30" s="8"/>
      <c r="M30" s="8"/>
      <c r="N30" s="8"/>
      <c r="O30" s="8"/>
      <c r="P30" s="8"/>
      <c r="Q30" s="8"/>
      <c r="R30" s="8"/>
      <c r="S30" s="8"/>
      <c r="T30" s="8"/>
      <c r="U30" s="8"/>
      <c r="V30" s="8"/>
      <c r="W30" s="8"/>
      <c r="X30" s="8"/>
      <c r="Y30" s="8"/>
      <c r="Z30" s="8"/>
    </row>
    <row r="31" ht="20.25" customHeight="1">
      <c r="A31" s="116"/>
      <c r="B31" s="107"/>
      <c r="C31" s="107"/>
      <c r="D31" s="107"/>
      <c r="E31" s="107"/>
      <c r="F31" s="107"/>
      <c r="G31" s="107"/>
      <c r="H31" s="107"/>
      <c r="I31" s="107"/>
      <c r="J31" s="107"/>
      <c r="K31" s="8"/>
      <c r="L31" s="8"/>
      <c r="M31" s="8"/>
      <c r="N31" s="8"/>
      <c r="O31" s="8"/>
      <c r="P31" s="8"/>
      <c r="Q31" s="8"/>
      <c r="R31" s="8"/>
      <c r="S31" s="8"/>
      <c r="T31" s="8"/>
      <c r="U31" s="8"/>
      <c r="V31" s="8"/>
      <c r="W31" s="8"/>
      <c r="X31" s="8"/>
      <c r="Y31" s="8"/>
      <c r="Z31" s="8"/>
    </row>
    <row r="32" ht="12.75" customHeight="1">
      <c r="A32" s="116"/>
      <c r="B32" s="106" t="s">
        <v>80</v>
      </c>
      <c r="C32" s="107"/>
      <c r="D32" s="107"/>
      <c r="E32" s="107"/>
      <c r="F32" s="107"/>
      <c r="G32" s="107"/>
      <c r="H32" s="107"/>
      <c r="I32" s="107"/>
      <c r="J32" s="106">
        <f>Summary!N19</f>
        <v>8277</v>
      </c>
      <c r="K32" s="8"/>
      <c r="L32" s="8"/>
      <c r="M32" s="8"/>
      <c r="N32" s="8"/>
      <c r="O32" s="8"/>
      <c r="P32" s="8"/>
      <c r="Q32" s="8"/>
      <c r="R32" s="8"/>
      <c r="S32" s="8"/>
      <c r="T32" s="8"/>
      <c r="U32" s="8"/>
      <c r="V32" s="8"/>
      <c r="W32" s="8"/>
      <c r="X32" s="8"/>
      <c r="Y32" s="8"/>
      <c r="Z32" s="8"/>
    </row>
    <row r="33" ht="77.25" customHeight="1">
      <c r="A33" s="116"/>
      <c r="B33" s="110" t="s">
        <v>110</v>
      </c>
      <c r="C33" s="111"/>
      <c r="D33" s="111"/>
      <c r="E33" s="111"/>
      <c r="F33" s="111"/>
      <c r="G33" s="111"/>
      <c r="H33" s="111"/>
      <c r="I33" s="111"/>
      <c r="J33" s="112"/>
      <c r="K33" s="8"/>
      <c r="L33" s="8"/>
      <c r="M33" s="8"/>
      <c r="N33" s="8"/>
      <c r="O33" s="8"/>
      <c r="P33" s="8"/>
      <c r="Q33" s="8"/>
      <c r="R33" s="8"/>
      <c r="S33" s="8"/>
      <c r="T33" s="8"/>
      <c r="U33" s="8"/>
      <c r="V33" s="8"/>
      <c r="W33" s="8"/>
      <c r="X33" s="8"/>
      <c r="Y33" s="8"/>
      <c r="Z33" s="8"/>
    </row>
    <row r="34" ht="7.5" customHeight="1">
      <c r="A34" s="116"/>
      <c r="B34" s="107"/>
      <c r="C34" s="107"/>
      <c r="D34" s="107"/>
      <c r="E34" s="107"/>
      <c r="F34" s="107"/>
      <c r="G34" s="107"/>
      <c r="H34" s="107"/>
      <c r="I34" s="107"/>
      <c r="J34" s="107"/>
      <c r="K34" s="8"/>
      <c r="L34" s="8"/>
      <c r="M34" s="8"/>
      <c r="N34" s="8"/>
      <c r="O34" s="8"/>
      <c r="P34" s="8"/>
      <c r="Q34" s="8"/>
      <c r="R34" s="8"/>
      <c r="S34" s="8"/>
      <c r="T34" s="8"/>
      <c r="U34" s="8"/>
      <c r="V34" s="8"/>
      <c r="W34" s="8"/>
      <c r="X34" s="8"/>
      <c r="Y34" s="8"/>
      <c r="Z34" s="8"/>
    </row>
    <row r="35" ht="12.75" customHeight="1">
      <c r="A35" s="116"/>
      <c r="B35" s="106" t="s">
        <v>111</v>
      </c>
      <c r="C35" s="107"/>
      <c r="D35" s="107"/>
      <c r="E35" s="107"/>
      <c r="F35" s="107"/>
      <c r="G35" s="107"/>
      <c r="H35" s="107"/>
      <c r="I35" s="107"/>
      <c r="J35" s="106">
        <f>Summary!N22</f>
        <v>6234</v>
      </c>
      <c r="K35" s="8"/>
      <c r="L35" s="8"/>
      <c r="M35" s="8"/>
      <c r="N35" s="8"/>
      <c r="O35" s="8"/>
      <c r="P35" s="8"/>
      <c r="Q35" s="8"/>
      <c r="R35" s="8"/>
      <c r="S35" s="8"/>
      <c r="T35" s="8"/>
      <c r="U35" s="8"/>
      <c r="V35" s="8"/>
      <c r="W35" s="8"/>
      <c r="X35" s="8"/>
      <c r="Y35" s="8"/>
      <c r="Z35" s="8"/>
    </row>
    <row r="36" ht="105.75" customHeight="1">
      <c r="A36" s="116"/>
      <c r="B36" s="110" t="s">
        <v>112</v>
      </c>
      <c r="C36" s="111"/>
      <c r="D36" s="111"/>
      <c r="E36" s="111"/>
      <c r="F36" s="111"/>
      <c r="G36" s="111"/>
      <c r="H36" s="111"/>
      <c r="I36" s="111"/>
      <c r="J36" s="112"/>
      <c r="K36" s="8"/>
      <c r="L36" s="8"/>
      <c r="M36" s="8"/>
      <c r="N36" s="8"/>
      <c r="O36" s="8"/>
      <c r="P36" s="8"/>
      <c r="Q36" s="8"/>
      <c r="R36" s="8"/>
      <c r="S36" s="8"/>
      <c r="T36" s="8"/>
      <c r="U36" s="8"/>
      <c r="V36" s="8"/>
      <c r="W36" s="8"/>
      <c r="X36" s="8"/>
      <c r="Y36" s="8"/>
      <c r="Z36" s="8"/>
    </row>
    <row r="37" ht="7.5" customHeight="1">
      <c r="A37" s="116"/>
      <c r="B37" s="107"/>
      <c r="C37" s="107"/>
      <c r="D37" s="107"/>
      <c r="E37" s="107"/>
      <c r="F37" s="107"/>
      <c r="G37" s="107"/>
      <c r="H37" s="107"/>
      <c r="I37" s="107"/>
      <c r="J37" s="107"/>
      <c r="K37" s="8"/>
      <c r="L37" s="8"/>
      <c r="M37" s="8"/>
      <c r="N37" s="8"/>
      <c r="O37" s="8"/>
      <c r="P37" s="8"/>
      <c r="Q37" s="8"/>
      <c r="R37" s="8"/>
      <c r="S37" s="8"/>
      <c r="T37" s="8"/>
      <c r="U37" s="8"/>
      <c r="V37" s="8"/>
      <c r="W37" s="8"/>
      <c r="X37" s="8"/>
      <c r="Y37" s="8"/>
      <c r="Z37" s="8"/>
    </row>
    <row r="38" ht="12.75" customHeight="1">
      <c r="A38" s="116"/>
      <c r="B38" s="106" t="s">
        <v>113</v>
      </c>
      <c r="C38" s="107"/>
      <c r="D38" s="107"/>
      <c r="E38" s="107"/>
      <c r="F38" s="107"/>
      <c r="G38" s="107"/>
      <c r="H38" s="107"/>
      <c r="I38" s="107"/>
      <c r="J38" s="106">
        <f>Summary!N23</f>
        <v>2075</v>
      </c>
      <c r="K38" s="8"/>
      <c r="L38" s="8"/>
      <c r="M38" s="8"/>
      <c r="N38" s="8"/>
      <c r="O38" s="8"/>
      <c r="P38" s="8"/>
      <c r="Q38" s="8"/>
      <c r="R38" s="8"/>
      <c r="S38" s="8"/>
      <c r="T38" s="8"/>
      <c r="U38" s="8"/>
      <c r="V38" s="8"/>
      <c r="W38" s="8"/>
      <c r="X38" s="8"/>
      <c r="Y38" s="8"/>
      <c r="Z38" s="8"/>
    </row>
    <row r="39" ht="77.25" customHeight="1">
      <c r="A39" s="116"/>
      <c r="B39" s="110" t="s">
        <v>114</v>
      </c>
      <c r="C39" s="111"/>
      <c r="D39" s="111"/>
      <c r="E39" s="111"/>
      <c r="F39" s="111"/>
      <c r="G39" s="111"/>
      <c r="H39" s="111"/>
      <c r="I39" s="111"/>
      <c r="J39" s="112"/>
      <c r="K39" s="8"/>
      <c r="L39" s="8"/>
      <c r="M39" s="8"/>
      <c r="N39" s="8"/>
      <c r="O39" s="8"/>
      <c r="P39" s="8"/>
      <c r="Q39" s="8"/>
      <c r="R39" s="8"/>
      <c r="S39" s="8"/>
      <c r="T39" s="8"/>
      <c r="U39" s="8"/>
      <c r="V39" s="8"/>
      <c r="W39" s="8"/>
      <c r="X39" s="8"/>
      <c r="Y39" s="8"/>
      <c r="Z39" s="8"/>
    </row>
    <row r="40" ht="7.5" customHeight="1">
      <c r="A40" s="116"/>
      <c r="B40" s="107"/>
      <c r="C40" s="107"/>
      <c r="D40" s="107"/>
      <c r="E40" s="107"/>
      <c r="F40" s="107"/>
      <c r="G40" s="107"/>
      <c r="H40" s="107"/>
      <c r="I40" s="107"/>
      <c r="J40" s="107"/>
      <c r="K40" s="8"/>
      <c r="L40" s="8"/>
      <c r="M40" s="8"/>
      <c r="N40" s="8"/>
      <c r="O40" s="8"/>
      <c r="P40" s="8"/>
      <c r="Q40" s="8"/>
      <c r="R40" s="8"/>
      <c r="S40" s="8"/>
      <c r="T40" s="8"/>
      <c r="U40" s="8"/>
      <c r="V40" s="8"/>
      <c r="W40" s="8"/>
      <c r="X40" s="8"/>
      <c r="Y40" s="8"/>
      <c r="Z40" s="8"/>
    </row>
    <row r="41" ht="12.75" customHeight="1">
      <c r="A41" s="116"/>
      <c r="B41" s="106" t="s">
        <v>115</v>
      </c>
      <c r="C41" s="107"/>
      <c r="D41" s="107"/>
      <c r="E41" s="107"/>
      <c r="F41" s="107"/>
      <c r="G41" s="107"/>
      <c r="H41" s="107"/>
      <c r="I41" s="107"/>
      <c r="J41" s="106">
        <f>Summary!N24</f>
        <v>4142.4</v>
      </c>
      <c r="K41" s="8"/>
      <c r="L41" s="8"/>
      <c r="M41" s="8"/>
      <c r="N41" s="8"/>
      <c r="O41" s="8"/>
      <c r="P41" s="8"/>
      <c r="Q41" s="8"/>
      <c r="R41" s="8"/>
      <c r="S41" s="8"/>
      <c r="T41" s="8"/>
      <c r="U41" s="8"/>
      <c r="V41" s="8"/>
      <c r="W41" s="8"/>
      <c r="X41" s="8"/>
      <c r="Y41" s="8"/>
      <c r="Z41" s="8"/>
    </row>
    <row r="42" ht="77.25" customHeight="1">
      <c r="A42" s="116"/>
      <c r="B42" s="110" t="s">
        <v>116</v>
      </c>
      <c r="C42" s="111"/>
      <c r="D42" s="111"/>
      <c r="E42" s="111"/>
      <c r="F42" s="111"/>
      <c r="G42" s="111"/>
      <c r="H42" s="111"/>
      <c r="I42" s="111"/>
      <c r="J42" s="112"/>
      <c r="K42" s="8"/>
      <c r="L42" s="8"/>
      <c r="M42" s="8"/>
      <c r="N42" s="8"/>
      <c r="O42" s="8"/>
      <c r="P42" s="8"/>
      <c r="Q42" s="8"/>
      <c r="R42" s="8"/>
      <c r="S42" s="8"/>
      <c r="T42" s="8"/>
      <c r="U42" s="8"/>
      <c r="V42" s="8"/>
      <c r="W42" s="8"/>
      <c r="X42" s="8"/>
      <c r="Y42" s="8"/>
      <c r="Z42" s="8"/>
    </row>
    <row r="43" ht="7.5" customHeight="1">
      <c r="A43" s="116"/>
      <c r="B43" s="107"/>
      <c r="C43" s="107"/>
      <c r="D43" s="107"/>
      <c r="E43" s="107"/>
      <c r="F43" s="107"/>
      <c r="G43" s="107"/>
      <c r="H43" s="107"/>
      <c r="I43" s="107"/>
      <c r="J43" s="107"/>
      <c r="K43" s="8"/>
      <c r="L43" s="8"/>
      <c r="M43" s="8"/>
      <c r="N43" s="8"/>
      <c r="O43" s="8"/>
      <c r="P43" s="8"/>
      <c r="Q43" s="8"/>
      <c r="R43" s="8"/>
      <c r="S43" s="8"/>
      <c r="T43" s="8"/>
      <c r="U43" s="8"/>
      <c r="V43" s="8"/>
      <c r="W43" s="8"/>
      <c r="X43" s="8"/>
      <c r="Y43" s="8"/>
      <c r="Z43" s="8"/>
    </row>
    <row r="44" ht="12.75" customHeight="1">
      <c r="A44" s="116"/>
      <c r="B44" s="106" t="s">
        <v>85</v>
      </c>
      <c r="C44" s="107"/>
      <c r="D44" s="107"/>
      <c r="E44" s="107"/>
      <c r="F44" s="107"/>
      <c r="G44" s="107"/>
      <c r="H44" s="107"/>
      <c r="I44" s="107"/>
      <c r="J44" s="106">
        <f>Summary!N23</f>
        <v>2075</v>
      </c>
      <c r="K44" s="8"/>
      <c r="L44" s="8"/>
      <c r="M44" s="8"/>
      <c r="N44" s="8"/>
      <c r="O44" s="8"/>
      <c r="P44" s="8"/>
      <c r="Q44" s="8"/>
      <c r="R44" s="8"/>
      <c r="S44" s="8"/>
      <c r="T44" s="8"/>
      <c r="U44" s="8"/>
      <c r="V44" s="8"/>
      <c r="W44" s="8"/>
      <c r="X44" s="8"/>
      <c r="Y44" s="8"/>
      <c r="Z44" s="8"/>
    </row>
    <row r="45" ht="77.25" customHeight="1">
      <c r="A45" s="116"/>
      <c r="B45" s="110" t="s">
        <v>117</v>
      </c>
      <c r="C45" s="111"/>
      <c r="D45" s="111"/>
      <c r="E45" s="111"/>
      <c r="F45" s="111"/>
      <c r="G45" s="111"/>
      <c r="H45" s="111"/>
      <c r="I45" s="111"/>
      <c r="J45" s="112"/>
      <c r="K45" s="8"/>
      <c r="L45" s="8"/>
      <c r="M45" s="8"/>
      <c r="N45" s="8"/>
      <c r="O45" s="8"/>
      <c r="P45" s="8"/>
      <c r="Q45" s="8"/>
      <c r="R45" s="8"/>
      <c r="S45" s="8"/>
      <c r="T45" s="8"/>
      <c r="U45" s="8"/>
      <c r="V45" s="8"/>
      <c r="W45" s="8"/>
      <c r="X45" s="8"/>
      <c r="Y45" s="8"/>
      <c r="Z45" s="8"/>
    </row>
    <row r="46" ht="7.5" customHeight="1">
      <c r="A46" s="116"/>
      <c r="B46" s="107"/>
      <c r="C46" s="107"/>
      <c r="D46" s="107"/>
      <c r="E46" s="107"/>
      <c r="F46" s="107"/>
      <c r="G46" s="107"/>
      <c r="H46" s="107"/>
      <c r="I46" s="107"/>
      <c r="J46" s="107"/>
      <c r="K46" s="8"/>
      <c r="L46" s="8"/>
      <c r="M46" s="8"/>
      <c r="N46" s="8"/>
      <c r="O46" s="8"/>
      <c r="P46" s="8"/>
      <c r="Q46" s="8"/>
      <c r="R46" s="8"/>
      <c r="S46" s="8"/>
      <c r="T46" s="8"/>
      <c r="U46" s="8"/>
      <c r="V46" s="8"/>
      <c r="W46" s="8"/>
      <c r="X46" s="8"/>
      <c r="Y46" s="8"/>
      <c r="Z46" s="8"/>
    </row>
    <row r="47" ht="12.75" customHeight="1">
      <c r="A47" s="116"/>
      <c r="B47" s="106" t="s">
        <v>118</v>
      </c>
      <c r="C47" s="107"/>
      <c r="D47" s="107"/>
      <c r="E47" s="107"/>
      <c r="F47" s="107"/>
      <c r="G47" s="107"/>
      <c r="H47" s="107"/>
      <c r="I47" s="107"/>
      <c r="J47" s="106">
        <f>Summary!N26</f>
        <v>1500</v>
      </c>
      <c r="K47" s="8"/>
      <c r="L47" s="8"/>
      <c r="M47" s="8"/>
      <c r="N47" s="8"/>
      <c r="O47" s="8"/>
      <c r="P47" s="8"/>
      <c r="Q47" s="8"/>
      <c r="R47" s="8"/>
      <c r="S47" s="8"/>
      <c r="T47" s="8"/>
      <c r="U47" s="8"/>
      <c r="V47" s="8"/>
      <c r="W47" s="8"/>
      <c r="X47" s="8"/>
      <c r="Y47" s="8"/>
      <c r="Z47" s="8"/>
    </row>
    <row r="48" ht="77.25" customHeight="1">
      <c r="A48" s="116"/>
      <c r="B48" s="110" t="s">
        <v>119</v>
      </c>
      <c r="C48" s="111"/>
      <c r="D48" s="111"/>
      <c r="E48" s="111"/>
      <c r="F48" s="111"/>
      <c r="G48" s="111"/>
      <c r="H48" s="111"/>
      <c r="I48" s="111"/>
      <c r="J48" s="112"/>
      <c r="K48" s="8"/>
      <c r="L48" s="8"/>
      <c r="M48" s="8"/>
      <c r="N48" s="8"/>
      <c r="O48" s="8"/>
      <c r="P48" s="8"/>
      <c r="Q48" s="8"/>
      <c r="R48" s="8"/>
      <c r="S48" s="8"/>
      <c r="T48" s="8"/>
      <c r="U48" s="8"/>
      <c r="V48" s="8"/>
      <c r="W48" s="8"/>
      <c r="X48" s="8"/>
      <c r="Y48" s="8"/>
      <c r="Z48" s="8"/>
    </row>
    <row r="49" ht="12.75" customHeight="1">
      <c r="A49" s="116"/>
      <c r="B49" s="117"/>
      <c r="C49" s="117"/>
      <c r="D49" s="117"/>
      <c r="E49" s="117"/>
      <c r="F49" s="117"/>
      <c r="G49" s="117"/>
      <c r="H49" s="117"/>
      <c r="I49" s="117"/>
      <c r="J49" s="117"/>
      <c r="K49" s="8"/>
      <c r="L49" s="8"/>
      <c r="M49" s="8"/>
      <c r="N49" s="8"/>
      <c r="O49" s="8"/>
      <c r="P49" s="8"/>
      <c r="Q49" s="8"/>
      <c r="R49" s="8"/>
      <c r="S49" s="8"/>
      <c r="T49" s="8"/>
      <c r="U49" s="8"/>
      <c r="V49" s="8"/>
      <c r="W49" s="8"/>
      <c r="X49" s="8"/>
      <c r="Y49" s="8"/>
      <c r="Z49" s="8"/>
    </row>
    <row r="50" ht="12.75" customHeight="1">
      <c r="A50" s="116"/>
      <c r="B50" s="106" t="s">
        <v>84</v>
      </c>
      <c r="C50" s="107"/>
      <c r="D50" s="107"/>
      <c r="E50" s="107"/>
      <c r="F50" s="107"/>
      <c r="G50" s="107"/>
      <c r="H50" s="107"/>
      <c r="I50" s="107"/>
      <c r="J50" s="106" t="str">
        <f>Summary!N29</f>
        <v/>
      </c>
      <c r="K50" s="8"/>
      <c r="L50" s="8"/>
      <c r="M50" s="8"/>
      <c r="N50" s="8"/>
      <c r="O50" s="8"/>
      <c r="P50" s="8"/>
      <c r="Q50" s="8"/>
      <c r="R50" s="8"/>
      <c r="S50" s="8"/>
      <c r="T50" s="8"/>
      <c r="U50" s="8"/>
      <c r="V50" s="8"/>
      <c r="W50" s="8"/>
      <c r="X50" s="8"/>
      <c r="Y50" s="8"/>
      <c r="Z50" s="8"/>
    </row>
    <row r="51" ht="77.25" customHeight="1">
      <c r="A51" s="116"/>
      <c r="B51" s="110" t="s">
        <v>120</v>
      </c>
      <c r="C51" s="111"/>
      <c r="D51" s="111"/>
      <c r="E51" s="111"/>
      <c r="F51" s="111"/>
      <c r="G51" s="111"/>
      <c r="H51" s="111"/>
      <c r="I51" s="111"/>
      <c r="J51" s="112"/>
      <c r="K51" s="8"/>
      <c r="L51" s="8"/>
      <c r="M51" s="8"/>
      <c r="N51" s="8"/>
      <c r="O51" s="8"/>
      <c r="P51" s="8"/>
      <c r="Q51" s="8"/>
      <c r="R51" s="8"/>
      <c r="S51" s="8"/>
      <c r="T51" s="8"/>
      <c r="U51" s="8"/>
      <c r="V51" s="8"/>
      <c r="W51" s="8"/>
      <c r="X51" s="8"/>
      <c r="Y51" s="8"/>
      <c r="Z51" s="8"/>
    </row>
    <row r="52" ht="7.5" customHeight="1">
      <c r="A52" s="116"/>
      <c r="B52" s="107"/>
      <c r="C52" s="107"/>
      <c r="D52" s="107"/>
      <c r="E52" s="107"/>
      <c r="F52" s="107"/>
      <c r="G52" s="107"/>
      <c r="H52" s="107"/>
      <c r="I52" s="107"/>
      <c r="J52" s="107"/>
      <c r="K52" s="8"/>
      <c r="L52" s="8"/>
      <c r="M52" s="8"/>
      <c r="N52" s="8"/>
      <c r="O52" s="8"/>
      <c r="P52" s="8"/>
      <c r="Q52" s="8"/>
      <c r="R52" s="8"/>
      <c r="S52" s="8"/>
      <c r="T52" s="8"/>
      <c r="U52" s="8"/>
      <c r="V52" s="8"/>
      <c r="W52" s="8"/>
      <c r="X52" s="8"/>
      <c r="Y52" s="8"/>
      <c r="Z52" s="8"/>
    </row>
    <row r="53" ht="12.75" customHeight="1">
      <c r="A53" s="116"/>
      <c r="B53" s="8"/>
      <c r="C53" s="8"/>
      <c r="D53" s="8"/>
      <c r="E53" s="8"/>
      <c r="F53" s="8"/>
      <c r="G53" s="8"/>
      <c r="H53" s="8"/>
      <c r="I53" s="8"/>
      <c r="J53" s="92"/>
      <c r="K53" s="8"/>
      <c r="L53" s="8"/>
      <c r="M53" s="8"/>
      <c r="N53" s="8"/>
      <c r="O53" s="8"/>
      <c r="P53" s="8"/>
      <c r="Q53" s="8"/>
      <c r="R53" s="8"/>
      <c r="S53" s="8"/>
      <c r="T53" s="8"/>
      <c r="U53" s="8"/>
      <c r="V53" s="8"/>
      <c r="W53" s="8"/>
      <c r="X53" s="8"/>
      <c r="Y53" s="8"/>
      <c r="Z53" s="8"/>
    </row>
    <row r="54" ht="12.75" customHeight="1">
      <c r="A54" s="116"/>
      <c r="B54" s="8"/>
      <c r="C54" s="8"/>
      <c r="D54" s="8"/>
      <c r="E54" s="8"/>
      <c r="F54" s="8"/>
      <c r="G54" s="8"/>
      <c r="H54" s="8"/>
      <c r="I54" s="8"/>
      <c r="J54" s="92"/>
      <c r="K54" s="8"/>
      <c r="L54" s="8"/>
      <c r="M54" s="8"/>
      <c r="N54" s="8"/>
      <c r="O54" s="8"/>
      <c r="P54" s="8"/>
      <c r="Q54" s="8"/>
      <c r="R54" s="8"/>
      <c r="S54" s="8"/>
      <c r="T54" s="8"/>
      <c r="U54" s="8"/>
      <c r="V54" s="8"/>
      <c r="W54" s="8"/>
      <c r="X54" s="8"/>
      <c r="Y54" s="8"/>
      <c r="Z54" s="8"/>
    </row>
    <row r="55" ht="12.75" customHeight="1">
      <c r="A55" s="116"/>
      <c r="B55" s="8"/>
      <c r="C55" s="8"/>
      <c r="D55" s="8"/>
      <c r="E55" s="8"/>
      <c r="F55" s="8"/>
      <c r="G55" s="8"/>
      <c r="H55" s="8"/>
      <c r="I55" s="8"/>
      <c r="J55" s="92"/>
      <c r="K55" s="8"/>
      <c r="L55" s="8"/>
      <c r="M55" s="8"/>
      <c r="N55" s="8"/>
      <c r="O55" s="8"/>
      <c r="P55" s="8"/>
      <c r="Q55" s="8"/>
      <c r="R55" s="8"/>
      <c r="S55" s="8"/>
      <c r="T55" s="8"/>
      <c r="U55" s="8"/>
      <c r="V55" s="8"/>
      <c r="W55" s="8"/>
      <c r="X55" s="8"/>
      <c r="Y55" s="8"/>
      <c r="Z55" s="8"/>
    </row>
    <row r="56" ht="12.75" customHeight="1">
      <c r="A56" s="116"/>
      <c r="B56" s="8"/>
      <c r="C56" s="8"/>
      <c r="D56" s="8"/>
      <c r="E56" s="8"/>
      <c r="F56" s="8"/>
      <c r="G56" s="8"/>
      <c r="H56" s="8"/>
      <c r="I56" s="8"/>
      <c r="J56" s="92"/>
      <c r="K56" s="8"/>
      <c r="L56" s="8"/>
      <c r="M56" s="8"/>
      <c r="N56" s="8"/>
      <c r="O56" s="8"/>
      <c r="P56" s="8"/>
      <c r="Q56" s="8"/>
      <c r="R56" s="8"/>
      <c r="S56" s="8"/>
      <c r="T56" s="8"/>
      <c r="U56" s="8"/>
      <c r="V56" s="8"/>
      <c r="W56" s="8"/>
      <c r="X56" s="8"/>
      <c r="Y56" s="8"/>
      <c r="Z56" s="8"/>
    </row>
    <row r="57" ht="12.75" customHeight="1">
      <c r="A57" s="116"/>
      <c r="B57" s="8"/>
      <c r="C57" s="8"/>
      <c r="D57" s="8"/>
      <c r="E57" s="8"/>
      <c r="F57" s="8"/>
      <c r="G57" s="8"/>
      <c r="H57" s="8"/>
      <c r="I57" s="8"/>
      <c r="J57" s="92"/>
      <c r="K57" s="8"/>
      <c r="L57" s="8"/>
      <c r="M57" s="8"/>
      <c r="N57" s="8"/>
      <c r="O57" s="8"/>
      <c r="P57" s="8"/>
      <c r="Q57" s="8"/>
      <c r="R57" s="8"/>
      <c r="S57" s="8"/>
      <c r="T57" s="8"/>
      <c r="U57" s="8"/>
      <c r="V57" s="8"/>
      <c r="W57" s="8"/>
      <c r="X57" s="8"/>
      <c r="Y57" s="8"/>
      <c r="Z57" s="8"/>
    </row>
    <row r="58" ht="12.75" customHeight="1">
      <c r="A58" s="116"/>
      <c r="B58" s="8"/>
      <c r="C58" s="8"/>
      <c r="D58" s="8"/>
      <c r="E58" s="8"/>
      <c r="F58" s="8"/>
      <c r="G58" s="8"/>
      <c r="H58" s="8"/>
      <c r="I58" s="8"/>
      <c r="J58" s="92"/>
      <c r="K58" s="8"/>
      <c r="L58" s="8"/>
      <c r="M58" s="8"/>
      <c r="N58" s="8"/>
      <c r="O58" s="8"/>
      <c r="P58" s="8"/>
      <c r="Q58" s="8"/>
      <c r="R58" s="8"/>
      <c r="S58" s="8"/>
      <c r="T58" s="8"/>
      <c r="U58" s="8"/>
      <c r="V58" s="8"/>
      <c r="W58" s="8"/>
      <c r="X58" s="8"/>
      <c r="Y58" s="8"/>
      <c r="Z58" s="8"/>
    </row>
    <row r="59" ht="12.75" customHeight="1">
      <c r="A59" s="116"/>
      <c r="B59" s="8"/>
      <c r="C59" s="8"/>
      <c r="D59" s="8"/>
      <c r="E59" s="8"/>
      <c r="F59" s="8"/>
      <c r="G59" s="8"/>
      <c r="H59" s="8"/>
      <c r="I59" s="8"/>
      <c r="J59" s="92"/>
      <c r="K59" s="8"/>
      <c r="L59" s="8"/>
      <c r="M59" s="8"/>
      <c r="N59" s="8"/>
      <c r="O59" s="8"/>
      <c r="P59" s="8"/>
      <c r="Q59" s="8"/>
      <c r="R59" s="8"/>
      <c r="S59" s="8"/>
      <c r="T59" s="8"/>
      <c r="U59" s="8"/>
      <c r="V59" s="8"/>
      <c r="W59" s="8"/>
      <c r="X59" s="8"/>
      <c r="Y59" s="8"/>
      <c r="Z59" s="8"/>
    </row>
    <row r="60" ht="12.75" customHeight="1">
      <c r="A60" s="116"/>
      <c r="B60" s="8"/>
      <c r="C60" s="8"/>
      <c r="D60" s="8"/>
      <c r="E60" s="8"/>
      <c r="F60" s="8"/>
      <c r="G60" s="8"/>
      <c r="H60" s="8"/>
      <c r="I60" s="8"/>
      <c r="J60" s="92"/>
      <c r="K60" s="8"/>
      <c r="L60" s="8"/>
      <c r="M60" s="8"/>
      <c r="N60" s="8"/>
      <c r="O60" s="8"/>
      <c r="P60" s="8"/>
      <c r="Q60" s="8"/>
      <c r="R60" s="8"/>
      <c r="S60" s="8"/>
      <c r="T60" s="8"/>
      <c r="U60" s="8"/>
      <c r="V60" s="8"/>
      <c r="W60" s="8"/>
      <c r="X60" s="8"/>
      <c r="Y60" s="8"/>
      <c r="Z60" s="8"/>
    </row>
    <row r="61" ht="12.75" customHeight="1">
      <c r="A61" s="116"/>
      <c r="B61" s="8"/>
      <c r="C61" s="8"/>
      <c r="D61" s="8"/>
      <c r="E61" s="8"/>
      <c r="F61" s="8"/>
      <c r="G61" s="8"/>
      <c r="H61" s="8"/>
      <c r="I61" s="8"/>
      <c r="J61" s="92"/>
      <c r="K61" s="8"/>
      <c r="L61" s="8"/>
      <c r="M61" s="8"/>
      <c r="N61" s="8"/>
      <c r="O61" s="8"/>
      <c r="P61" s="8"/>
      <c r="Q61" s="8"/>
      <c r="R61" s="8"/>
      <c r="S61" s="8"/>
      <c r="T61" s="8"/>
      <c r="U61" s="8"/>
      <c r="V61" s="8"/>
      <c r="W61" s="8"/>
      <c r="X61" s="8"/>
      <c r="Y61" s="8"/>
      <c r="Z61" s="8"/>
    </row>
    <row r="62" ht="12.75" customHeight="1">
      <c r="A62" s="116"/>
      <c r="B62" s="8"/>
      <c r="C62" s="8"/>
      <c r="D62" s="8"/>
      <c r="E62" s="8"/>
      <c r="F62" s="8"/>
      <c r="G62" s="8"/>
      <c r="H62" s="8"/>
      <c r="I62" s="8"/>
      <c r="J62" s="92"/>
      <c r="K62" s="8"/>
      <c r="L62" s="8"/>
      <c r="M62" s="8"/>
      <c r="N62" s="8"/>
      <c r="O62" s="8"/>
      <c r="P62" s="8"/>
      <c r="Q62" s="8"/>
      <c r="R62" s="8"/>
      <c r="S62" s="8"/>
      <c r="T62" s="8"/>
      <c r="U62" s="8"/>
      <c r="V62" s="8"/>
      <c r="W62" s="8"/>
      <c r="X62" s="8"/>
      <c r="Y62" s="8"/>
      <c r="Z62" s="8"/>
    </row>
    <row r="63" ht="12.75" customHeight="1">
      <c r="A63" s="116"/>
      <c r="B63" s="8"/>
      <c r="C63" s="8"/>
      <c r="D63" s="8"/>
      <c r="E63" s="8"/>
      <c r="F63" s="8"/>
      <c r="G63" s="8"/>
      <c r="H63" s="8"/>
      <c r="I63" s="8"/>
      <c r="J63" s="92"/>
      <c r="K63" s="8"/>
      <c r="L63" s="8"/>
      <c r="M63" s="8"/>
      <c r="N63" s="8"/>
      <c r="O63" s="8"/>
      <c r="P63" s="8"/>
      <c r="Q63" s="8"/>
      <c r="R63" s="8"/>
      <c r="S63" s="8"/>
      <c r="T63" s="8"/>
      <c r="U63" s="8"/>
      <c r="V63" s="8"/>
      <c r="W63" s="8"/>
      <c r="X63" s="8"/>
      <c r="Y63" s="8"/>
      <c r="Z63" s="8"/>
    </row>
    <row r="64" ht="12.75" customHeight="1">
      <c r="A64" s="116"/>
      <c r="B64" s="8"/>
      <c r="C64" s="8"/>
      <c r="D64" s="8"/>
      <c r="E64" s="8"/>
      <c r="F64" s="8"/>
      <c r="G64" s="8"/>
      <c r="H64" s="8"/>
      <c r="I64" s="8"/>
      <c r="J64" s="92"/>
      <c r="K64" s="8"/>
      <c r="L64" s="8"/>
      <c r="M64" s="8"/>
      <c r="N64" s="8"/>
      <c r="O64" s="8"/>
      <c r="P64" s="8"/>
      <c r="Q64" s="8"/>
      <c r="R64" s="8"/>
      <c r="S64" s="8"/>
      <c r="T64" s="8"/>
      <c r="U64" s="8"/>
      <c r="V64" s="8"/>
      <c r="W64" s="8"/>
      <c r="X64" s="8"/>
      <c r="Y64" s="8"/>
      <c r="Z64" s="8"/>
    </row>
    <row r="65" ht="12.75" customHeight="1">
      <c r="A65" s="116"/>
      <c r="B65" s="8"/>
      <c r="C65" s="8"/>
      <c r="D65" s="8"/>
      <c r="E65" s="8"/>
      <c r="F65" s="8"/>
      <c r="G65" s="8"/>
      <c r="H65" s="8"/>
      <c r="I65" s="8"/>
      <c r="J65" s="92"/>
      <c r="K65" s="8"/>
      <c r="L65" s="8"/>
      <c r="M65" s="8"/>
      <c r="N65" s="8"/>
      <c r="O65" s="8"/>
      <c r="P65" s="8"/>
      <c r="Q65" s="8"/>
      <c r="R65" s="8"/>
      <c r="S65" s="8"/>
      <c r="T65" s="8"/>
      <c r="U65" s="8"/>
      <c r="V65" s="8"/>
      <c r="W65" s="8"/>
      <c r="X65" s="8"/>
      <c r="Y65" s="8"/>
      <c r="Z65" s="8"/>
    </row>
    <row r="66" ht="12.75" customHeight="1">
      <c r="A66" s="116"/>
      <c r="B66" s="8"/>
      <c r="C66" s="8"/>
      <c r="D66" s="8"/>
      <c r="E66" s="8"/>
      <c r="F66" s="8"/>
      <c r="G66" s="8"/>
      <c r="H66" s="8"/>
      <c r="I66" s="8"/>
      <c r="J66" s="92"/>
      <c r="K66" s="8"/>
      <c r="L66" s="8"/>
      <c r="M66" s="8"/>
      <c r="N66" s="8"/>
      <c r="O66" s="8"/>
      <c r="P66" s="8"/>
      <c r="Q66" s="8"/>
      <c r="R66" s="8"/>
      <c r="S66" s="8"/>
      <c r="T66" s="8"/>
      <c r="U66" s="8"/>
      <c r="V66" s="8"/>
      <c r="W66" s="8"/>
      <c r="X66" s="8"/>
      <c r="Y66" s="8"/>
      <c r="Z66" s="8"/>
    </row>
    <row r="67" ht="12.75" customHeight="1">
      <c r="A67" s="116"/>
      <c r="B67" s="8"/>
      <c r="C67" s="8"/>
      <c r="D67" s="8"/>
      <c r="E67" s="8"/>
      <c r="F67" s="8"/>
      <c r="G67" s="8"/>
      <c r="H67" s="8"/>
      <c r="I67" s="8"/>
      <c r="J67" s="92"/>
      <c r="K67" s="8"/>
      <c r="L67" s="8"/>
      <c r="M67" s="8"/>
      <c r="N67" s="8"/>
      <c r="O67" s="8"/>
      <c r="P67" s="8"/>
      <c r="Q67" s="8"/>
      <c r="R67" s="8"/>
      <c r="S67" s="8"/>
      <c r="T67" s="8"/>
      <c r="U67" s="8"/>
      <c r="V67" s="8"/>
      <c r="W67" s="8"/>
      <c r="X67" s="8"/>
      <c r="Y67" s="8"/>
      <c r="Z67" s="8"/>
    </row>
    <row r="68" ht="12.75" customHeight="1">
      <c r="A68" s="116"/>
      <c r="B68" s="8"/>
      <c r="C68" s="8"/>
      <c r="D68" s="8"/>
      <c r="E68" s="8"/>
      <c r="F68" s="8"/>
      <c r="G68" s="8"/>
      <c r="H68" s="8"/>
      <c r="I68" s="8"/>
      <c r="J68" s="92"/>
      <c r="K68" s="8"/>
      <c r="L68" s="8"/>
      <c r="M68" s="8"/>
      <c r="N68" s="8"/>
      <c r="O68" s="8"/>
      <c r="P68" s="8"/>
      <c r="Q68" s="8"/>
      <c r="R68" s="8"/>
      <c r="S68" s="8"/>
      <c r="T68" s="8"/>
      <c r="U68" s="8"/>
      <c r="V68" s="8"/>
      <c r="W68" s="8"/>
      <c r="X68" s="8"/>
      <c r="Y68" s="8"/>
      <c r="Z68" s="8"/>
    </row>
    <row r="69" ht="12.75" customHeight="1">
      <c r="A69" s="116"/>
      <c r="B69" s="8"/>
      <c r="C69" s="8"/>
      <c r="D69" s="8"/>
      <c r="E69" s="8"/>
      <c r="F69" s="8"/>
      <c r="G69" s="8"/>
      <c r="H69" s="8"/>
      <c r="I69" s="8"/>
      <c r="J69" s="92"/>
      <c r="K69" s="8"/>
      <c r="L69" s="8"/>
      <c r="M69" s="8"/>
      <c r="N69" s="8"/>
      <c r="O69" s="8"/>
      <c r="P69" s="8"/>
      <c r="Q69" s="8"/>
      <c r="R69" s="8"/>
      <c r="S69" s="8"/>
      <c r="T69" s="8"/>
      <c r="U69" s="8"/>
      <c r="V69" s="8"/>
      <c r="W69" s="8"/>
      <c r="X69" s="8"/>
      <c r="Y69" s="8"/>
      <c r="Z69" s="8"/>
    </row>
    <row r="70" ht="12.75" customHeight="1">
      <c r="A70" s="116"/>
      <c r="B70" s="8"/>
      <c r="C70" s="8"/>
      <c r="D70" s="8"/>
      <c r="E70" s="8"/>
      <c r="F70" s="8"/>
      <c r="G70" s="8"/>
      <c r="H70" s="8"/>
      <c r="I70" s="8"/>
      <c r="J70" s="92"/>
      <c r="K70" s="8"/>
      <c r="L70" s="8"/>
      <c r="M70" s="8"/>
      <c r="N70" s="8"/>
      <c r="O70" s="8"/>
      <c r="P70" s="8"/>
      <c r="Q70" s="8"/>
      <c r="R70" s="8"/>
      <c r="S70" s="8"/>
      <c r="T70" s="8"/>
      <c r="U70" s="8"/>
      <c r="V70" s="8"/>
      <c r="W70" s="8"/>
      <c r="X70" s="8"/>
      <c r="Y70" s="8"/>
      <c r="Z70" s="8"/>
    </row>
    <row r="71" ht="12.75" customHeight="1">
      <c r="A71" s="116"/>
      <c r="B71" s="8"/>
      <c r="C71" s="8"/>
      <c r="D71" s="8"/>
      <c r="E71" s="8"/>
      <c r="F71" s="8"/>
      <c r="G71" s="8"/>
      <c r="H71" s="8"/>
      <c r="I71" s="8"/>
      <c r="J71" s="92"/>
      <c r="K71" s="8"/>
      <c r="L71" s="8"/>
      <c r="M71" s="8"/>
      <c r="N71" s="8"/>
      <c r="O71" s="8"/>
      <c r="P71" s="8"/>
      <c r="Q71" s="8"/>
      <c r="R71" s="8"/>
      <c r="S71" s="8"/>
      <c r="T71" s="8"/>
      <c r="U71" s="8"/>
      <c r="V71" s="8"/>
      <c r="W71" s="8"/>
      <c r="X71" s="8"/>
      <c r="Y71" s="8"/>
      <c r="Z71" s="8"/>
    </row>
    <row r="72" ht="12.75" customHeight="1">
      <c r="A72" s="116"/>
      <c r="B72" s="8"/>
      <c r="C72" s="8"/>
      <c r="D72" s="8"/>
      <c r="E72" s="8"/>
      <c r="F72" s="8"/>
      <c r="G72" s="8"/>
      <c r="H72" s="8"/>
      <c r="I72" s="8"/>
      <c r="J72" s="92"/>
      <c r="K72" s="8"/>
      <c r="L72" s="8"/>
      <c r="M72" s="8"/>
      <c r="N72" s="8"/>
      <c r="O72" s="8"/>
      <c r="P72" s="8"/>
      <c r="Q72" s="8"/>
      <c r="R72" s="8"/>
      <c r="S72" s="8"/>
      <c r="T72" s="8"/>
      <c r="U72" s="8"/>
      <c r="V72" s="8"/>
      <c r="W72" s="8"/>
      <c r="X72" s="8"/>
      <c r="Y72" s="8"/>
      <c r="Z72" s="8"/>
    </row>
    <row r="73" ht="12.75" customHeight="1">
      <c r="A73" s="116"/>
      <c r="B73" s="8"/>
      <c r="C73" s="8"/>
      <c r="D73" s="8"/>
      <c r="E73" s="8"/>
      <c r="F73" s="8"/>
      <c r="G73" s="8"/>
      <c r="H73" s="8"/>
      <c r="I73" s="8"/>
      <c r="J73" s="92"/>
      <c r="K73" s="8"/>
      <c r="L73" s="8"/>
      <c r="M73" s="8"/>
      <c r="N73" s="8"/>
      <c r="O73" s="8"/>
      <c r="P73" s="8"/>
      <c r="Q73" s="8"/>
      <c r="R73" s="8"/>
      <c r="S73" s="8"/>
      <c r="T73" s="8"/>
      <c r="U73" s="8"/>
      <c r="V73" s="8"/>
      <c r="W73" s="8"/>
      <c r="X73" s="8"/>
      <c r="Y73" s="8"/>
      <c r="Z73" s="8"/>
    </row>
    <row r="74" ht="12.75" customHeight="1">
      <c r="A74" s="116"/>
      <c r="B74" s="8"/>
      <c r="C74" s="8"/>
      <c r="D74" s="8"/>
      <c r="E74" s="8"/>
      <c r="F74" s="8"/>
      <c r="G74" s="8"/>
      <c r="H74" s="8"/>
      <c r="I74" s="8"/>
      <c r="J74" s="92"/>
      <c r="K74" s="8"/>
      <c r="L74" s="8"/>
      <c r="M74" s="8"/>
      <c r="N74" s="8"/>
      <c r="O74" s="8"/>
      <c r="P74" s="8"/>
      <c r="Q74" s="8"/>
      <c r="R74" s="8"/>
      <c r="S74" s="8"/>
      <c r="T74" s="8"/>
      <c r="U74" s="8"/>
      <c r="V74" s="8"/>
      <c r="W74" s="8"/>
      <c r="X74" s="8"/>
      <c r="Y74" s="8"/>
      <c r="Z74" s="8"/>
    </row>
    <row r="75" ht="12.75" customHeight="1">
      <c r="A75" s="116"/>
      <c r="B75" s="8"/>
      <c r="C75" s="8"/>
      <c r="D75" s="8"/>
      <c r="E75" s="8"/>
      <c r="F75" s="8"/>
      <c r="G75" s="8"/>
      <c r="H75" s="8"/>
      <c r="I75" s="8"/>
      <c r="J75" s="92"/>
      <c r="K75" s="8"/>
      <c r="L75" s="8"/>
      <c r="M75" s="8"/>
      <c r="N75" s="8"/>
      <c r="O75" s="8"/>
      <c r="P75" s="8"/>
      <c r="Q75" s="8"/>
      <c r="R75" s="8"/>
      <c r="S75" s="8"/>
      <c r="T75" s="8"/>
      <c r="U75" s="8"/>
      <c r="V75" s="8"/>
      <c r="W75" s="8"/>
      <c r="X75" s="8"/>
      <c r="Y75" s="8"/>
      <c r="Z75" s="8"/>
    </row>
    <row r="76" ht="12.75" customHeight="1">
      <c r="A76" s="116"/>
      <c r="B76" s="8"/>
      <c r="C76" s="8"/>
      <c r="D76" s="8"/>
      <c r="E76" s="8"/>
      <c r="F76" s="8"/>
      <c r="G76" s="8"/>
      <c r="H76" s="8"/>
      <c r="I76" s="8"/>
      <c r="J76" s="92"/>
      <c r="K76" s="8"/>
      <c r="L76" s="8"/>
      <c r="M76" s="8"/>
      <c r="N76" s="8"/>
      <c r="O76" s="8"/>
      <c r="P76" s="8"/>
      <c r="Q76" s="8"/>
      <c r="R76" s="8"/>
      <c r="S76" s="8"/>
      <c r="T76" s="8"/>
      <c r="U76" s="8"/>
      <c r="V76" s="8"/>
      <c r="W76" s="8"/>
      <c r="X76" s="8"/>
      <c r="Y76" s="8"/>
      <c r="Z76" s="8"/>
    </row>
    <row r="77" ht="12.75" customHeight="1">
      <c r="A77" s="116"/>
      <c r="B77" s="8"/>
      <c r="C77" s="8"/>
      <c r="D77" s="8"/>
      <c r="E77" s="8"/>
      <c r="F77" s="8"/>
      <c r="G77" s="8"/>
      <c r="H77" s="8"/>
      <c r="I77" s="8"/>
      <c r="J77" s="92"/>
      <c r="K77" s="8"/>
      <c r="L77" s="8"/>
      <c r="M77" s="8"/>
      <c r="N77" s="8"/>
      <c r="O77" s="8"/>
      <c r="P77" s="8"/>
      <c r="Q77" s="8"/>
      <c r="R77" s="8"/>
      <c r="S77" s="8"/>
      <c r="T77" s="8"/>
      <c r="U77" s="8"/>
      <c r="V77" s="8"/>
      <c r="W77" s="8"/>
      <c r="X77" s="8"/>
      <c r="Y77" s="8"/>
      <c r="Z77" s="8"/>
    </row>
    <row r="78" ht="12.75" customHeight="1">
      <c r="A78" s="116"/>
      <c r="B78" s="8"/>
      <c r="C78" s="8"/>
      <c r="D78" s="8"/>
      <c r="E78" s="8"/>
      <c r="F78" s="8"/>
      <c r="G78" s="8"/>
      <c r="H78" s="8"/>
      <c r="I78" s="8"/>
      <c r="J78" s="92"/>
      <c r="K78" s="8"/>
      <c r="L78" s="8"/>
      <c r="M78" s="8"/>
      <c r="N78" s="8"/>
      <c r="O78" s="8"/>
      <c r="P78" s="8"/>
      <c r="Q78" s="8"/>
      <c r="R78" s="8"/>
      <c r="S78" s="8"/>
      <c r="T78" s="8"/>
      <c r="U78" s="8"/>
      <c r="V78" s="8"/>
      <c r="W78" s="8"/>
      <c r="X78" s="8"/>
      <c r="Y78" s="8"/>
      <c r="Z78" s="8"/>
    </row>
    <row r="79" ht="12.75" customHeight="1">
      <c r="A79" s="116"/>
      <c r="B79" s="8"/>
      <c r="C79" s="8"/>
      <c r="D79" s="8"/>
      <c r="E79" s="8"/>
      <c r="F79" s="8"/>
      <c r="G79" s="8"/>
      <c r="H79" s="8"/>
      <c r="I79" s="8"/>
      <c r="J79" s="92"/>
      <c r="K79" s="8"/>
      <c r="L79" s="8"/>
      <c r="M79" s="8"/>
      <c r="N79" s="8"/>
      <c r="O79" s="8"/>
      <c r="P79" s="8"/>
      <c r="Q79" s="8"/>
      <c r="R79" s="8"/>
      <c r="S79" s="8"/>
      <c r="T79" s="8"/>
      <c r="U79" s="8"/>
      <c r="V79" s="8"/>
      <c r="W79" s="8"/>
      <c r="X79" s="8"/>
      <c r="Y79" s="8"/>
      <c r="Z79" s="8"/>
    </row>
    <row r="80" ht="12.75" customHeight="1">
      <c r="A80" s="116"/>
      <c r="B80" s="8"/>
      <c r="C80" s="8"/>
      <c r="D80" s="8"/>
      <c r="E80" s="8"/>
      <c r="F80" s="8"/>
      <c r="G80" s="8"/>
      <c r="H80" s="8"/>
      <c r="I80" s="8"/>
      <c r="J80" s="92"/>
      <c r="K80" s="8"/>
      <c r="L80" s="8"/>
      <c r="M80" s="8"/>
      <c r="N80" s="8"/>
      <c r="O80" s="8"/>
      <c r="P80" s="8"/>
      <c r="Q80" s="8"/>
      <c r="R80" s="8"/>
      <c r="S80" s="8"/>
      <c r="T80" s="8"/>
      <c r="U80" s="8"/>
      <c r="V80" s="8"/>
      <c r="W80" s="8"/>
      <c r="X80" s="8"/>
      <c r="Y80" s="8"/>
      <c r="Z80" s="8"/>
    </row>
    <row r="81" ht="12.75" customHeight="1">
      <c r="A81" s="116"/>
      <c r="B81" s="8"/>
      <c r="C81" s="8"/>
      <c r="D81" s="8"/>
      <c r="E81" s="8"/>
      <c r="F81" s="8"/>
      <c r="G81" s="8"/>
      <c r="H81" s="8"/>
      <c r="I81" s="8"/>
      <c r="J81" s="92"/>
      <c r="K81" s="8"/>
      <c r="L81" s="8"/>
      <c r="M81" s="8"/>
      <c r="N81" s="8"/>
      <c r="O81" s="8"/>
      <c r="P81" s="8"/>
      <c r="Q81" s="8"/>
      <c r="R81" s="8"/>
      <c r="S81" s="8"/>
      <c r="T81" s="8"/>
      <c r="U81" s="8"/>
      <c r="V81" s="8"/>
      <c r="W81" s="8"/>
      <c r="X81" s="8"/>
      <c r="Y81" s="8"/>
      <c r="Z81" s="8"/>
    </row>
    <row r="82" ht="12.75" customHeight="1">
      <c r="A82" s="116"/>
      <c r="B82" s="8"/>
      <c r="C82" s="8"/>
      <c r="D82" s="8"/>
      <c r="E82" s="8"/>
      <c r="F82" s="8"/>
      <c r="G82" s="8"/>
      <c r="H82" s="8"/>
      <c r="I82" s="8"/>
      <c r="J82" s="92"/>
      <c r="K82" s="8"/>
      <c r="L82" s="8"/>
      <c r="M82" s="8"/>
      <c r="N82" s="8"/>
      <c r="O82" s="8"/>
      <c r="P82" s="8"/>
      <c r="Q82" s="8"/>
      <c r="R82" s="8"/>
      <c r="S82" s="8"/>
      <c r="T82" s="8"/>
      <c r="U82" s="8"/>
      <c r="V82" s="8"/>
      <c r="W82" s="8"/>
      <c r="X82" s="8"/>
      <c r="Y82" s="8"/>
      <c r="Z82" s="8"/>
    </row>
    <row r="83" ht="12.75" customHeight="1">
      <c r="A83" s="116"/>
      <c r="B83" s="8"/>
      <c r="C83" s="8"/>
      <c r="D83" s="8"/>
      <c r="E83" s="8"/>
      <c r="F83" s="8"/>
      <c r="G83" s="8"/>
      <c r="H83" s="8"/>
      <c r="I83" s="8"/>
      <c r="J83" s="92"/>
      <c r="K83" s="8"/>
      <c r="L83" s="8"/>
      <c r="M83" s="8"/>
      <c r="N83" s="8"/>
      <c r="O83" s="8"/>
      <c r="P83" s="8"/>
      <c r="Q83" s="8"/>
      <c r="R83" s="8"/>
      <c r="S83" s="8"/>
      <c r="T83" s="8"/>
      <c r="U83" s="8"/>
      <c r="V83" s="8"/>
      <c r="W83" s="8"/>
      <c r="X83" s="8"/>
      <c r="Y83" s="8"/>
      <c r="Z83" s="8"/>
    </row>
    <row r="84" ht="12.75" customHeight="1">
      <c r="A84" s="116"/>
      <c r="B84" s="8"/>
      <c r="C84" s="8"/>
      <c r="D84" s="8"/>
      <c r="E84" s="8"/>
      <c r="F84" s="8"/>
      <c r="G84" s="8"/>
      <c r="H84" s="8"/>
      <c r="I84" s="8"/>
      <c r="J84" s="92"/>
      <c r="K84" s="8"/>
      <c r="L84" s="8"/>
      <c r="M84" s="8"/>
      <c r="N84" s="8"/>
      <c r="O84" s="8"/>
      <c r="P84" s="8"/>
      <c r="Q84" s="8"/>
      <c r="R84" s="8"/>
      <c r="S84" s="8"/>
      <c r="T84" s="8"/>
      <c r="U84" s="8"/>
      <c r="V84" s="8"/>
      <c r="W84" s="8"/>
      <c r="X84" s="8"/>
      <c r="Y84" s="8"/>
      <c r="Z84" s="8"/>
    </row>
    <row r="85" ht="12.75" customHeight="1">
      <c r="A85" s="116"/>
      <c r="B85" s="8"/>
      <c r="C85" s="8"/>
      <c r="D85" s="8"/>
      <c r="E85" s="8"/>
      <c r="F85" s="8"/>
      <c r="G85" s="8"/>
      <c r="H85" s="8"/>
      <c r="I85" s="8"/>
      <c r="J85" s="92"/>
      <c r="K85" s="8"/>
      <c r="L85" s="8"/>
      <c r="M85" s="8"/>
      <c r="N85" s="8"/>
      <c r="O85" s="8"/>
      <c r="P85" s="8"/>
      <c r="Q85" s="8"/>
      <c r="R85" s="8"/>
      <c r="S85" s="8"/>
      <c r="T85" s="8"/>
      <c r="U85" s="8"/>
      <c r="V85" s="8"/>
      <c r="W85" s="8"/>
      <c r="X85" s="8"/>
      <c r="Y85" s="8"/>
      <c r="Z85" s="8"/>
    </row>
    <row r="86" ht="12.75" customHeight="1">
      <c r="A86" s="116"/>
      <c r="B86" s="8"/>
      <c r="C86" s="8"/>
      <c r="D86" s="8"/>
      <c r="E86" s="8"/>
      <c r="F86" s="8"/>
      <c r="G86" s="8"/>
      <c r="H86" s="8"/>
      <c r="I86" s="8"/>
      <c r="J86" s="92"/>
      <c r="K86" s="8"/>
      <c r="L86" s="8"/>
      <c r="M86" s="8"/>
      <c r="N86" s="8"/>
      <c r="O86" s="8"/>
      <c r="P86" s="8"/>
      <c r="Q86" s="8"/>
      <c r="R86" s="8"/>
      <c r="S86" s="8"/>
      <c r="T86" s="8"/>
      <c r="U86" s="8"/>
      <c r="V86" s="8"/>
      <c r="W86" s="8"/>
      <c r="X86" s="8"/>
      <c r="Y86" s="8"/>
      <c r="Z86" s="8"/>
    </row>
    <row r="87" ht="12.75" customHeight="1">
      <c r="A87" s="116"/>
      <c r="B87" s="8"/>
      <c r="C87" s="8"/>
      <c r="D87" s="8"/>
      <c r="E87" s="8"/>
      <c r="F87" s="8"/>
      <c r="G87" s="8"/>
      <c r="H87" s="8"/>
      <c r="I87" s="8"/>
      <c r="J87" s="92"/>
      <c r="K87" s="8"/>
      <c r="L87" s="8"/>
      <c r="M87" s="8"/>
      <c r="N87" s="8"/>
      <c r="O87" s="8"/>
      <c r="P87" s="8"/>
      <c r="Q87" s="8"/>
      <c r="R87" s="8"/>
      <c r="S87" s="8"/>
      <c r="T87" s="8"/>
      <c r="U87" s="8"/>
      <c r="V87" s="8"/>
      <c r="W87" s="8"/>
      <c r="X87" s="8"/>
      <c r="Y87" s="8"/>
      <c r="Z87" s="8"/>
    </row>
    <row r="88" ht="12.75" customHeight="1">
      <c r="A88" s="116"/>
      <c r="B88" s="8"/>
      <c r="C88" s="8"/>
      <c r="D88" s="8"/>
      <c r="E88" s="8"/>
      <c r="F88" s="8"/>
      <c r="G88" s="8"/>
      <c r="H88" s="8"/>
      <c r="I88" s="8"/>
      <c r="J88" s="92"/>
      <c r="K88" s="8"/>
      <c r="L88" s="8"/>
      <c r="M88" s="8"/>
      <c r="N88" s="8"/>
      <c r="O88" s="8"/>
      <c r="P88" s="8"/>
      <c r="Q88" s="8"/>
      <c r="R88" s="8"/>
      <c r="S88" s="8"/>
      <c r="T88" s="8"/>
      <c r="U88" s="8"/>
      <c r="V88" s="8"/>
      <c r="W88" s="8"/>
      <c r="X88" s="8"/>
      <c r="Y88" s="8"/>
      <c r="Z88" s="8"/>
    </row>
    <row r="89" ht="12.75" customHeight="1">
      <c r="A89" s="116"/>
      <c r="B89" s="8"/>
      <c r="C89" s="8"/>
      <c r="D89" s="8"/>
      <c r="E89" s="8"/>
      <c r="F89" s="8"/>
      <c r="G89" s="8"/>
      <c r="H89" s="8"/>
      <c r="I89" s="8"/>
      <c r="J89" s="92"/>
      <c r="K89" s="8"/>
      <c r="L89" s="8"/>
      <c r="M89" s="8"/>
      <c r="N89" s="8"/>
      <c r="O89" s="8"/>
      <c r="P89" s="8"/>
      <c r="Q89" s="8"/>
      <c r="R89" s="8"/>
      <c r="S89" s="8"/>
      <c r="T89" s="8"/>
      <c r="U89" s="8"/>
      <c r="V89" s="8"/>
      <c r="W89" s="8"/>
      <c r="X89" s="8"/>
      <c r="Y89" s="8"/>
      <c r="Z89" s="8"/>
    </row>
    <row r="90" ht="12.75" customHeight="1">
      <c r="A90" s="116"/>
      <c r="B90" s="8"/>
      <c r="C90" s="8"/>
      <c r="D90" s="8"/>
      <c r="E90" s="8"/>
      <c r="F90" s="8"/>
      <c r="G90" s="8"/>
      <c r="H90" s="8"/>
      <c r="I90" s="8"/>
      <c r="J90" s="92"/>
      <c r="K90" s="8"/>
      <c r="L90" s="8"/>
      <c r="M90" s="8"/>
      <c r="N90" s="8"/>
      <c r="O90" s="8"/>
      <c r="P90" s="8"/>
      <c r="Q90" s="8"/>
      <c r="R90" s="8"/>
      <c r="S90" s="8"/>
      <c r="T90" s="8"/>
      <c r="U90" s="8"/>
      <c r="V90" s="8"/>
      <c r="W90" s="8"/>
      <c r="X90" s="8"/>
      <c r="Y90" s="8"/>
      <c r="Z90" s="8"/>
    </row>
    <row r="91" ht="12.75" customHeight="1">
      <c r="A91" s="116"/>
      <c r="B91" s="8"/>
      <c r="C91" s="8"/>
      <c r="D91" s="8"/>
      <c r="E91" s="8"/>
      <c r="F91" s="8"/>
      <c r="G91" s="8"/>
      <c r="H91" s="8"/>
      <c r="I91" s="8"/>
      <c r="J91" s="92"/>
      <c r="K91" s="8"/>
      <c r="L91" s="8"/>
      <c r="M91" s="8"/>
      <c r="N91" s="8"/>
      <c r="O91" s="8"/>
      <c r="P91" s="8"/>
      <c r="Q91" s="8"/>
      <c r="R91" s="8"/>
      <c r="S91" s="8"/>
      <c r="T91" s="8"/>
      <c r="U91" s="8"/>
      <c r="V91" s="8"/>
      <c r="W91" s="8"/>
      <c r="X91" s="8"/>
      <c r="Y91" s="8"/>
      <c r="Z91" s="8"/>
    </row>
    <row r="92" ht="12.75" customHeight="1">
      <c r="A92" s="116"/>
      <c r="B92" s="8"/>
      <c r="C92" s="8"/>
      <c r="D92" s="8"/>
      <c r="E92" s="8"/>
      <c r="F92" s="8"/>
      <c r="G92" s="8"/>
      <c r="H92" s="8"/>
      <c r="I92" s="8"/>
      <c r="J92" s="92"/>
      <c r="K92" s="8"/>
      <c r="L92" s="8"/>
      <c r="M92" s="8"/>
      <c r="N92" s="8"/>
      <c r="O92" s="8"/>
      <c r="P92" s="8"/>
      <c r="Q92" s="8"/>
      <c r="R92" s="8"/>
      <c r="S92" s="8"/>
      <c r="T92" s="8"/>
      <c r="U92" s="8"/>
      <c r="V92" s="8"/>
      <c r="W92" s="8"/>
      <c r="X92" s="8"/>
      <c r="Y92" s="8"/>
      <c r="Z92" s="8"/>
    </row>
    <row r="93" ht="12.75" customHeight="1">
      <c r="A93" s="116"/>
      <c r="B93" s="8"/>
      <c r="C93" s="8"/>
      <c r="D93" s="8"/>
      <c r="E93" s="8"/>
      <c r="F93" s="8"/>
      <c r="G93" s="8"/>
      <c r="H93" s="8"/>
      <c r="I93" s="8"/>
      <c r="J93" s="92"/>
      <c r="K93" s="8"/>
      <c r="L93" s="8"/>
      <c r="M93" s="8"/>
      <c r="N93" s="8"/>
      <c r="O93" s="8"/>
      <c r="P93" s="8"/>
      <c r="Q93" s="8"/>
      <c r="R93" s="8"/>
      <c r="S93" s="8"/>
      <c r="T93" s="8"/>
      <c r="U93" s="8"/>
      <c r="V93" s="8"/>
      <c r="W93" s="8"/>
      <c r="X93" s="8"/>
      <c r="Y93" s="8"/>
      <c r="Z93" s="8"/>
    </row>
    <row r="94" ht="12.75" customHeight="1">
      <c r="A94" s="116"/>
      <c r="B94" s="8"/>
      <c r="C94" s="8"/>
      <c r="D94" s="8"/>
      <c r="E94" s="8"/>
      <c r="F94" s="8"/>
      <c r="G94" s="8"/>
      <c r="H94" s="8"/>
      <c r="I94" s="8"/>
      <c r="J94" s="92"/>
      <c r="K94" s="8"/>
      <c r="L94" s="8"/>
      <c r="M94" s="8"/>
      <c r="N94" s="8"/>
      <c r="O94" s="8"/>
      <c r="P94" s="8"/>
      <c r="Q94" s="8"/>
      <c r="R94" s="8"/>
      <c r="S94" s="8"/>
      <c r="T94" s="8"/>
      <c r="U94" s="8"/>
      <c r="V94" s="8"/>
      <c r="W94" s="8"/>
      <c r="X94" s="8"/>
      <c r="Y94" s="8"/>
      <c r="Z94" s="8"/>
    </row>
    <row r="95" ht="12.75" customHeight="1">
      <c r="A95" s="116"/>
      <c r="B95" s="8"/>
      <c r="C95" s="8"/>
      <c r="D95" s="8"/>
      <c r="E95" s="8"/>
      <c r="F95" s="8"/>
      <c r="G95" s="8"/>
      <c r="H95" s="8"/>
      <c r="I95" s="8"/>
      <c r="J95" s="92"/>
      <c r="K95" s="8"/>
      <c r="L95" s="8"/>
      <c r="M95" s="8"/>
      <c r="N95" s="8"/>
      <c r="O95" s="8"/>
      <c r="P95" s="8"/>
      <c r="Q95" s="8"/>
      <c r="R95" s="8"/>
      <c r="S95" s="8"/>
      <c r="T95" s="8"/>
      <c r="U95" s="8"/>
      <c r="V95" s="8"/>
      <c r="W95" s="8"/>
      <c r="X95" s="8"/>
      <c r="Y95" s="8"/>
      <c r="Z95" s="8"/>
    </row>
    <row r="96" ht="12.75" customHeight="1">
      <c r="A96" s="116"/>
      <c r="B96" s="8"/>
      <c r="C96" s="8"/>
      <c r="D96" s="8"/>
      <c r="E96" s="8"/>
      <c r="F96" s="8"/>
      <c r="G96" s="8"/>
      <c r="H96" s="8"/>
      <c r="I96" s="8"/>
      <c r="J96" s="92"/>
      <c r="K96" s="8"/>
      <c r="L96" s="8"/>
      <c r="M96" s="8"/>
      <c r="N96" s="8"/>
      <c r="O96" s="8"/>
      <c r="P96" s="8"/>
      <c r="Q96" s="8"/>
      <c r="R96" s="8"/>
      <c r="S96" s="8"/>
      <c r="T96" s="8"/>
      <c r="U96" s="8"/>
      <c r="V96" s="8"/>
      <c r="W96" s="8"/>
      <c r="X96" s="8"/>
      <c r="Y96" s="8"/>
      <c r="Z96" s="8"/>
    </row>
    <row r="97" ht="12.75" customHeight="1">
      <c r="A97" s="116"/>
      <c r="B97" s="8"/>
      <c r="C97" s="8"/>
      <c r="D97" s="8"/>
      <c r="E97" s="8"/>
      <c r="F97" s="8"/>
      <c r="G97" s="8"/>
      <c r="H97" s="8"/>
      <c r="I97" s="8"/>
      <c r="J97" s="92"/>
      <c r="K97" s="8"/>
      <c r="L97" s="8"/>
      <c r="M97" s="8"/>
      <c r="N97" s="8"/>
      <c r="O97" s="8"/>
      <c r="P97" s="8"/>
      <c r="Q97" s="8"/>
      <c r="R97" s="8"/>
      <c r="S97" s="8"/>
      <c r="T97" s="8"/>
      <c r="U97" s="8"/>
      <c r="V97" s="8"/>
      <c r="W97" s="8"/>
      <c r="X97" s="8"/>
      <c r="Y97" s="8"/>
      <c r="Z97" s="8"/>
    </row>
    <row r="98" ht="12.75" customHeight="1">
      <c r="A98" s="116"/>
      <c r="B98" s="8"/>
      <c r="C98" s="8"/>
      <c r="D98" s="8"/>
      <c r="E98" s="8"/>
      <c r="F98" s="8"/>
      <c r="G98" s="8"/>
      <c r="H98" s="8"/>
      <c r="I98" s="8"/>
      <c r="J98" s="92"/>
      <c r="K98" s="8"/>
      <c r="L98" s="8"/>
      <c r="M98" s="8"/>
      <c r="N98" s="8"/>
      <c r="O98" s="8"/>
      <c r="P98" s="8"/>
      <c r="Q98" s="8"/>
      <c r="R98" s="8"/>
      <c r="S98" s="8"/>
      <c r="T98" s="8"/>
      <c r="U98" s="8"/>
      <c r="V98" s="8"/>
      <c r="W98" s="8"/>
      <c r="X98" s="8"/>
      <c r="Y98" s="8"/>
      <c r="Z98" s="8"/>
    </row>
    <row r="99" ht="12.75" customHeight="1">
      <c r="A99" s="116"/>
      <c r="B99" s="8"/>
      <c r="C99" s="8"/>
      <c r="D99" s="8"/>
      <c r="E99" s="8"/>
      <c r="F99" s="8"/>
      <c r="G99" s="8"/>
      <c r="H99" s="8"/>
      <c r="I99" s="8"/>
      <c r="J99" s="92"/>
      <c r="K99" s="8"/>
      <c r="L99" s="8"/>
      <c r="M99" s="8"/>
      <c r="N99" s="8"/>
      <c r="O99" s="8"/>
      <c r="P99" s="8"/>
      <c r="Q99" s="8"/>
      <c r="R99" s="8"/>
      <c r="S99" s="8"/>
      <c r="T99" s="8"/>
      <c r="U99" s="8"/>
      <c r="V99" s="8"/>
      <c r="W99" s="8"/>
      <c r="X99" s="8"/>
      <c r="Y99" s="8"/>
      <c r="Z99" s="8"/>
    </row>
    <row r="100" ht="12.75" customHeight="1">
      <c r="A100" s="116"/>
      <c r="B100" s="8"/>
      <c r="C100" s="8"/>
      <c r="D100" s="8"/>
      <c r="E100" s="8"/>
      <c r="F100" s="8"/>
      <c r="G100" s="8"/>
      <c r="H100" s="8"/>
      <c r="I100" s="8"/>
      <c r="J100" s="92"/>
      <c r="K100" s="8"/>
      <c r="L100" s="8"/>
      <c r="M100" s="8"/>
      <c r="N100" s="8"/>
      <c r="O100" s="8"/>
      <c r="P100" s="8"/>
      <c r="Q100" s="8"/>
      <c r="R100" s="8"/>
      <c r="S100" s="8"/>
      <c r="T100" s="8"/>
      <c r="U100" s="8"/>
      <c r="V100" s="8"/>
      <c r="W100" s="8"/>
      <c r="X100" s="8"/>
      <c r="Y100" s="8"/>
      <c r="Z100" s="8"/>
    </row>
    <row r="101" ht="12.75" customHeight="1">
      <c r="A101" s="116"/>
      <c r="B101" s="8"/>
      <c r="C101" s="8"/>
      <c r="D101" s="8"/>
      <c r="E101" s="8"/>
      <c r="F101" s="8"/>
      <c r="G101" s="8"/>
      <c r="H101" s="8"/>
      <c r="I101" s="8"/>
      <c r="J101" s="92"/>
      <c r="K101" s="8"/>
      <c r="L101" s="8"/>
      <c r="M101" s="8"/>
      <c r="N101" s="8"/>
      <c r="O101" s="8"/>
      <c r="P101" s="8"/>
      <c r="Q101" s="8"/>
      <c r="R101" s="8"/>
      <c r="S101" s="8"/>
      <c r="T101" s="8"/>
      <c r="U101" s="8"/>
      <c r="V101" s="8"/>
      <c r="W101" s="8"/>
      <c r="X101" s="8"/>
      <c r="Y101" s="8"/>
      <c r="Z101" s="8"/>
    </row>
    <row r="102" ht="12.75" customHeight="1">
      <c r="A102" s="116"/>
      <c r="B102" s="8"/>
      <c r="C102" s="8"/>
      <c r="D102" s="8"/>
      <c r="E102" s="8"/>
      <c r="F102" s="8"/>
      <c r="G102" s="8"/>
      <c r="H102" s="8"/>
      <c r="I102" s="8"/>
      <c r="J102" s="92"/>
      <c r="K102" s="8"/>
      <c r="L102" s="8"/>
      <c r="M102" s="8"/>
      <c r="N102" s="8"/>
      <c r="O102" s="8"/>
      <c r="P102" s="8"/>
      <c r="Q102" s="8"/>
      <c r="R102" s="8"/>
      <c r="S102" s="8"/>
      <c r="T102" s="8"/>
      <c r="U102" s="8"/>
      <c r="V102" s="8"/>
      <c r="W102" s="8"/>
      <c r="X102" s="8"/>
      <c r="Y102" s="8"/>
      <c r="Z102" s="8"/>
    </row>
    <row r="103" ht="12.75" customHeight="1">
      <c r="A103" s="116"/>
      <c r="B103" s="8"/>
      <c r="C103" s="8"/>
      <c r="D103" s="8"/>
      <c r="E103" s="8"/>
      <c r="F103" s="8"/>
      <c r="G103" s="8"/>
      <c r="H103" s="8"/>
      <c r="I103" s="8"/>
      <c r="J103" s="92"/>
      <c r="K103" s="8"/>
      <c r="L103" s="8"/>
      <c r="M103" s="8"/>
      <c r="N103" s="8"/>
      <c r="O103" s="8"/>
      <c r="P103" s="8"/>
      <c r="Q103" s="8"/>
      <c r="R103" s="8"/>
      <c r="S103" s="8"/>
      <c r="T103" s="8"/>
      <c r="U103" s="8"/>
      <c r="V103" s="8"/>
      <c r="W103" s="8"/>
      <c r="X103" s="8"/>
      <c r="Y103" s="8"/>
      <c r="Z103" s="8"/>
    </row>
    <row r="104" ht="12.75" customHeight="1">
      <c r="A104" s="116"/>
      <c r="B104" s="8"/>
      <c r="C104" s="8"/>
      <c r="D104" s="8"/>
      <c r="E104" s="8"/>
      <c r="F104" s="8"/>
      <c r="G104" s="8"/>
      <c r="H104" s="8"/>
      <c r="I104" s="8"/>
      <c r="J104" s="92"/>
      <c r="K104" s="8"/>
      <c r="L104" s="8"/>
      <c r="M104" s="8"/>
      <c r="N104" s="8"/>
      <c r="O104" s="8"/>
      <c r="P104" s="8"/>
      <c r="Q104" s="8"/>
      <c r="R104" s="8"/>
      <c r="S104" s="8"/>
      <c r="T104" s="8"/>
      <c r="U104" s="8"/>
      <c r="V104" s="8"/>
      <c r="W104" s="8"/>
      <c r="X104" s="8"/>
      <c r="Y104" s="8"/>
      <c r="Z104" s="8"/>
    </row>
    <row r="105" ht="12.75" customHeight="1">
      <c r="A105" s="116"/>
      <c r="B105" s="8"/>
      <c r="C105" s="8"/>
      <c r="D105" s="8"/>
      <c r="E105" s="8"/>
      <c r="F105" s="8"/>
      <c r="G105" s="8"/>
      <c r="H105" s="8"/>
      <c r="I105" s="8"/>
      <c r="J105" s="92"/>
      <c r="K105" s="8"/>
      <c r="L105" s="8"/>
      <c r="M105" s="8"/>
      <c r="N105" s="8"/>
      <c r="O105" s="8"/>
      <c r="P105" s="8"/>
      <c r="Q105" s="8"/>
      <c r="R105" s="8"/>
      <c r="S105" s="8"/>
      <c r="T105" s="8"/>
      <c r="U105" s="8"/>
      <c r="V105" s="8"/>
      <c r="W105" s="8"/>
      <c r="X105" s="8"/>
      <c r="Y105" s="8"/>
      <c r="Z105" s="8"/>
    </row>
    <row r="106" ht="12.75" customHeight="1">
      <c r="A106" s="116"/>
      <c r="B106" s="8"/>
      <c r="C106" s="8"/>
      <c r="D106" s="8"/>
      <c r="E106" s="8"/>
      <c r="F106" s="8"/>
      <c r="G106" s="8"/>
      <c r="H106" s="8"/>
      <c r="I106" s="8"/>
      <c r="J106" s="92"/>
      <c r="K106" s="8"/>
      <c r="L106" s="8"/>
      <c r="M106" s="8"/>
      <c r="N106" s="8"/>
      <c r="O106" s="8"/>
      <c r="P106" s="8"/>
      <c r="Q106" s="8"/>
      <c r="R106" s="8"/>
      <c r="S106" s="8"/>
      <c r="T106" s="8"/>
      <c r="U106" s="8"/>
      <c r="V106" s="8"/>
      <c r="W106" s="8"/>
      <c r="X106" s="8"/>
      <c r="Y106" s="8"/>
      <c r="Z106" s="8"/>
    </row>
    <row r="107" ht="12.75" customHeight="1">
      <c r="A107" s="116"/>
      <c r="B107" s="8"/>
      <c r="C107" s="8"/>
      <c r="D107" s="8"/>
      <c r="E107" s="8"/>
      <c r="F107" s="8"/>
      <c r="G107" s="8"/>
      <c r="H107" s="8"/>
      <c r="I107" s="8"/>
      <c r="J107" s="92"/>
      <c r="K107" s="8"/>
      <c r="L107" s="8"/>
      <c r="M107" s="8"/>
      <c r="N107" s="8"/>
      <c r="O107" s="8"/>
      <c r="P107" s="8"/>
      <c r="Q107" s="8"/>
      <c r="R107" s="8"/>
      <c r="S107" s="8"/>
      <c r="T107" s="8"/>
      <c r="U107" s="8"/>
      <c r="V107" s="8"/>
      <c r="W107" s="8"/>
      <c r="X107" s="8"/>
      <c r="Y107" s="8"/>
      <c r="Z107" s="8"/>
    </row>
    <row r="108" ht="12.75" customHeight="1">
      <c r="A108" s="116"/>
      <c r="B108" s="8"/>
      <c r="C108" s="8"/>
      <c r="D108" s="8"/>
      <c r="E108" s="8"/>
      <c r="F108" s="8"/>
      <c r="G108" s="8"/>
      <c r="H108" s="8"/>
      <c r="I108" s="8"/>
      <c r="J108" s="92"/>
      <c r="K108" s="8"/>
      <c r="L108" s="8"/>
      <c r="M108" s="8"/>
      <c r="N108" s="8"/>
      <c r="O108" s="8"/>
      <c r="P108" s="8"/>
      <c r="Q108" s="8"/>
      <c r="R108" s="8"/>
      <c r="S108" s="8"/>
      <c r="T108" s="8"/>
      <c r="U108" s="8"/>
      <c r="V108" s="8"/>
      <c r="W108" s="8"/>
      <c r="X108" s="8"/>
      <c r="Y108" s="8"/>
      <c r="Z108" s="8"/>
    </row>
    <row r="109" ht="12.75" customHeight="1">
      <c r="A109" s="116"/>
      <c r="B109" s="8"/>
      <c r="C109" s="8"/>
      <c r="D109" s="8"/>
      <c r="E109" s="8"/>
      <c r="F109" s="8"/>
      <c r="G109" s="8"/>
      <c r="H109" s="8"/>
      <c r="I109" s="8"/>
      <c r="J109" s="92"/>
      <c r="K109" s="8"/>
      <c r="L109" s="8"/>
      <c r="M109" s="8"/>
      <c r="N109" s="8"/>
      <c r="O109" s="8"/>
      <c r="P109" s="8"/>
      <c r="Q109" s="8"/>
      <c r="R109" s="8"/>
      <c r="S109" s="8"/>
      <c r="T109" s="8"/>
      <c r="U109" s="8"/>
      <c r="V109" s="8"/>
      <c r="W109" s="8"/>
      <c r="X109" s="8"/>
      <c r="Y109" s="8"/>
      <c r="Z109" s="8"/>
    </row>
    <row r="110" ht="12.75" customHeight="1">
      <c r="A110" s="116"/>
      <c r="B110" s="8"/>
      <c r="C110" s="8"/>
      <c r="D110" s="8"/>
      <c r="E110" s="8"/>
      <c r="F110" s="8"/>
      <c r="G110" s="8"/>
      <c r="H110" s="8"/>
      <c r="I110" s="8"/>
      <c r="J110" s="92"/>
      <c r="K110" s="8"/>
      <c r="L110" s="8"/>
      <c r="M110" s="8"/>
      <c r="N110" s="8"/>
      <c r="O110" s="8"/>
      <c r="P110" s="8"/>
      <c r="Q110" s="8"/>
      <c r="R110" s="8"/>
      <c r="S110" s="8"/>
      <c r="T110" s="8"/>
      <c r="U110" s="8"/>
      <c r="V110" s="8"/>
      <c r="W110" s="8"/>
      <c r="X110" s="8"/>
      <c r="Y110" s="8"/>
      <c r="Z110" s="8"/>
    </row>
    <row r="111" ht="12.75" customHeight="1">
      <c r="A111" s="116"/>
      <c r="B111" s="8"/>
      <c r="C111" s="8"/>
      <c r="D111" s="8"/>
      <c r="E111" s="8"/>
      <c r="F111" s="8"/>
      <c r="G111" s="8"/>
      <c r="H111" s="8"/>
      <c r="I111" s="8"/>
      <c r="J111" s="92"/>
      <c r="K111" s="8"/>
      <c r="L111" s="8"/>
      <c r="M111" s="8"/>
      <c r="N111" s="8"/>
      <c r="O111" s="8"/>
      <c r="P111" s="8"/>
      <c r="Q111" s="8"/>
      <c r="R111" s="8"/>
      <c r="S111" s="8"/>
      <c r="T111" s="8"/>
      <c r="U111" s="8"/>
      <c r="V111" s="8"/>
      <c r="W111" s="8"/>
      <c r="X111" s="8"/>
      <c r="Y111" s="8"/>
      <c r="Z111" s="8"/>
    </row>
    <row r="112" ht="12.75" customHeight="1">
      <c r="A112" s="116"/>
      <c r="B112" s="8"/>
      <c r="C112" s="8"/>
      <c r="D112" s="8"/>
      <c r="E112" s="8"/>
      <c r="F112" s="8"/>
      <c r="G112" s="8"/>
      <c r="H112" s="8"/>
      <c r="I112" s="8"/>
      <c r="J112" s="92"/>
      <c r="K112" s="8"/>
      <c r="L112" s="8"/>
      <c r="M112" s="8"/>
      <c r="N112" s="8"/>
      <c r="O112" s="8"/>
      <c r="P112" s="8"/>
      <c r="Q112" s="8"/>
      <c r="R112" s="8"/>
      <c r="S112" s="8"/>
      <c r="T112" s="8"/>
      <c r="U112" s="8"/>
      <c r="V112" s="8"/>
      <c r="W112" s="8"/>
      <c r="X112" s="8"/>
      <c r="Y112" s="8"/>
      <c r="Z112" s="8"/>
    </row>
    <row r="113" ht="12.75" customHeight="1">
      <c r="A113" s="116"/>
      <c r="B113" s="8"/>
      <c r="C113" s="8"/>
      <c r="D113" s="8"/>
      <c r="E113" s="8"/>
      <c r="F113" s="8"/>
      <c r="G113" s="8"/>
      <c r="H113" s="8"/>
      <c r="I113" s="8"/>
      <c r="J113" s="92"/>
      <c r="K113" s="8"/>
      <c r="L113" s="8"/>
      <c r="M113" s="8"/>
      <c r="N113" s="8"/>
      <c r="O113" s="8"/>
      <c r="P113" s="8"/>
      <c r="Q113" s="8"/>
      <c r="R113" s="8"/>
      <c r="S113" s="8"/>
      <c r="T113" s="8"/>
      <c r="U113" s="8"/>
      <c r="V113" s="8"/>
      <c r="W113" s="8"/>
      <c r="X113" s="8"/>
      <c r="Y113" s="8"/>
      <c r="Z113" s="8"/>
    </row>
    <row r="114" ht="12.75" customHeight="1">
      <c r="A114" s="116"/>
      <c r="B114" s="8"/>
      <c r="C114" s="8"/>
      <c r="D114" s="8"/>
      <c r="E114" s="8"/>
      <c r="F114" s="8"/>
      <c r="G114" s="8"/>
      <c r="H114" s="8"/>
      <c r="I114" s="8"/>
      <c r="J114" s="92"/>
      <c r="K114" s="8"/>
      <c r="L114" s="8"/>
      <c r="M114" s="8"/>
      <c r="N114" s="8"/>
      <c r="O114" s="8"/>
      <c r="P114" s="8"/>
      <c r="Q114" s="8"/>
      <c r="R114" s="8"/>
      <c r="S114" s="8"/>
      <c r="T114" s="8"/>
      <c r="U114" s="8"/>
      <c r="V114" s="8"/>
      <c r="W114" s="8"/>
      <c r="X114" s="8"/>
      <c r="Y114" s="8"/>
      <c r="Z114" s="8"/>
    </row>
    <row r="115" ht="12.75" customHeight="1">
      <c r="A115" s="116"/>
      <c r="B115" s="8"/>
      <c r="C115" s="8"/>
      <c r="D115" s="8"/>
      <c r="E115" s="8"/>
      <c r="F115" s="8"/>
      <c r="G115" s="8"/>
      <c r="H115" s="8"/>
      <c r="I115" s="8"/>
      <c r="J115" s="92"/>
      <c r="K115" s="8"/>
      <c r="L115" s="8"/>
      <c r="M115" s="8"/>
      <c r="N115" s="8"/>
      <c r="O115" s="8"/>
      <c r="P115" s="8"/>
      <c r="Q115" s="8"/>
      <c r="R115" s="8"/>
      <c r="S115" s="8"/>
      <c r="T115" s="8"/>
      <c r="U115" s="8"/>
      <c r="V115" s="8"/>
      <c r="W115" s="8"/>
      <c r="X115" s="8"/>
      <c r="Y115" s="8"/>
      <c r="Z115" s="8"/>
    </row>
    <row r="116" ht="12.75" customHeight="1">
      <c r="A116" s="116"/>
      <c r="B116" s="8"/>
      <c r="C116" s="8"/>
      <c r="D116" s="8"/>
      <c r="E116" s="8"/>
      <c r="F116" s="8"/>
      <c r="G116" s="8"/>
      <c r="H116" s="8"/>
      <c r="I116" s="8"/>
      <c r="J116" s="92"/>
      <c r="K116" s="8"/>
      <c r="L116" s="8"/>
      <c r="M116" s="8"/>
      <c r="N116" s="8"/>
      <c r="O116" s="8"/>
      <c r="P116" s="8"/>
      <c r="Q116" s="8"/>
      <c r="R116" s="8"/>
      <c r="S116" s="8"/>
      <c r="T116" s="8"/>
      <c r="U116" s="8"/>
      <c r="V116" s="8"/>
      <c r="W116" s="8"/>
      <c r="X116" s="8"/>
      <c r="Y116" s="8"/>
      <c r="Z116" s="8"/>
    </row>
    <row r="117" ht="12.75" customHeight="1">
      <c r="A117" s="116"/>
      <c r="B117" s="8"/>
      <c r="C117" s="8"/>
      <c r="D117" s="8"/>
      <c r="E117" s="8"/>
      <c r="F117" s="8"/>
      <c r="G117" s="8"/>
      <c r="H117" s="8"/>
      <c r="I117" s="8"/>
      <c r="J117" s="92"/>
      <c r="K117" s="8"/>
      <c r="L117" s="8"/>
      <c r="M117" s="8"/>
      <c r="N117" s="8"/>
      <c r="O117" s="8"/>
      <c r="P117" s="8"/>
      <c r="Q117" s="8"/>
      <c r="R117" s="8"/>
      <c r="S117" s="8"/>
      <c r="T117" s="8"/>
      <c r="U117" s="8"/>
      <c r="V117" s="8"/>
      <c r="W117" s="8"/>
      <c r="X117" s="8"/>
      <c r="Y117" s="8"/>
      <c r="Z117" s="8"/>
    </row>
    <row r="118" ht="12.75" customHeight="1">
      <c r="A118" s="116"/>
      <c r="B118" s="8"/>
      <c r="C118" s="8"/>
      <c r="D118" s="8"/>
      <c r="E118" s="8"/>
      <c r="F118" s="8"/>
      <c r="G118" s="8"/>
      <c r="H118" s="8"/>
      <c r="I118" s="8"/>
      <c r="J118" s="92"/>
      <c r="K118" s="8"/>
      <c r="L118" s="8"/>
      <c r="M118" s="8"/>
      <c r="N118" s="8"/>
      <c r="O118" s="8"/>
      <c r="P118" s="8"/>
      <c r="Q118" s="8"/>
      <c r="R118" s="8"/>
      <c r="S118" s="8"/>
      <c r="T118" s="8"/>
      <c r="U118" s="8"/>
      <c r="V118" s="8"/>
      <c r="W118" s="8"/>
      <c r="X118" s="8"/>
      <c r="Y118" s="8"/>
      <c r="Z118" s="8"/>
    </row>
    <row r="119" ht="12.75" customHeight="1">
      <c r="A119" s="116"/>
      <c r="B119" s="8"/>
      <c r="C119" s="8"/>
      <c r="D119" s="8"/>
      <c r="E119" s="8"/>
      <c r="F119" s="8"/>
      <c r="G119" s="8"/>
      <c r="H119" s="8"/>
      <c r="I119" s="8"/>
      <c r="J119" s="92"/>
      <c r="K119" s="8"/>
      <c r="L119" s="8"/>
      <c r="M119" s="8"/>
      <c r="N119" s="8"/>
      <c r="O119" s="8"/>
      <c r="P119" s="8"/>
      <c r="Q119" s="8"/>
      <c r="R119" s="8"/>
      <c r="S119" s="8"/>
      <c r="T119" s="8"/>
      <c r="U119" s="8"/>
      <c r="V119" s="8"/>
      <c r="W119" s="8"/>
      <c r="X119" s="8"/>
      <c r="Y119" s="8"/>
      <c r="Z119" s="8"/>
    </row>
    <row r="120" ht="12.75" customHeight="1">
      <c r="A120" s="116"/>
      <c r="B120" s="8"/>
      <c r="C120" s="8"/>
      <c r="D120" s="8"/>
      <c r="E120" s="8"/>
      <c r="F120" s="8"/>
      <c r="G120" s="8"/>
      <c r="H120" s="8"/>
      <c r="I120" s="8"/>
      <c r="J120" s="92"/>
      <c r="K120" s="8"/>
      <c r="L120" s="8"/>
      <c r="M120" s="8"/>
      <c r="N120" s="8"/>
      <c r="O120" s="8"/>
      <c r="P120" s="8"/>
      <c r="Q120" s="8"/>
      <c r="R120" s="8"/>
      <c r="S120" s="8"/>
      <c r="T120" s="8"/>
      <c r="U120" s="8"/>
      <c r="V120" s="8"/>
      <c r="W120" s="8"/>
      <c r="X120" s="8"/>
      <c r="Y120" s="8"/>
      <c r="Z120" s="8"/>
    </row>
    <row r="121" ht="12.75" customHeight="1">
      <c r="A121" s="116"/>
      <c r="B121" s="8"/>
      <c r="C121" s="8"/>
      <c r="D121" s="8"/>
      <c r="E121" s="8"/>
      <c r="F121" s="8"/>
      <c r="G121" s="8"/>
      <c r="H121" s="8"/>
      <c r="I121" s="8"/>
      <c r="J121" s="92"/>
      <c r="K121" s="8"/>
      <c r="L121" s="8"/>
      <c r="M121" s="8"/>
      <c r="N121" s="8"/>
      <c r="O121" s="8"/>
      <c r="P121" s="8"/>
      <c r="Q121" s="8"/>
      <c r="R121" s="8"/>
      <c r="S121" s="8"/>
      <c r="T121" s="8"/>
      <c r="U121" s="8"/>
      <c r="V121" s="8"/>
      <c r="W121" s="8"/>
      <c r="X121" s="8"/>
      <c r="Y121" s="8"/>
      <c r="Z121" s="8"/>
    </row>
    <row r="122" ht="12.75" customHeight="1">
      <c r="A122" s="116"/>
      <c r="B122" s="8"/>
      <c r="C122" s="8"/>
      <c r="D122" s="8"/>
      <c r="E122" s="8"/>
      <c r="F122" s="8"/>
      <c r="G122" s="8"/>
      <c r="H122" s="8"/>
      <c r="I122" s="8"/>
      <c r="J122" s="92"/>
      <c r="K122" s="8"/>
      <c r="L122" s="8"/>
      <c r="M122" s="8"/>
      <c r="N122" s="8"/>
      <c r="O122" s="8"/>
      <c r="P122" s="8"/>
      <c r="Q122" s="8"/>
      <c r="R122" s="8"/>
      <c r="S122" s="8"/>
      <c r="T122" s="8"/>
      <c r="U122" s="8"/>
      <c r="V122" s="8"/>
      <c r="W122" s="8"/>
      <c r="X122" s="8"/>
      <c r="Y122" s="8"/>
      <c r="Z122" s="8"/>
    </row>
    <row r="123" ht="12.75" customHeight="1">
      <c r="A123" s="116"/>
      <c r="B123" s="8"/>
      <c r="C123" s="8"/>
      <c r="D123" s="8"/>
      <c r="E123" s="8"/>
      <c r="F123" s="8"/>
      <c r="G123" s="8"/>
      <c r="H123" s="8"/>
      <c r="I123" s="8"/>
      <c r="J123" s="92"/>
      <c r="K123" s="8"/>
      <c r="L123" s="8"/>
      <c r="M123" s="8"/>
      <c r="N123" s="8"/>
      <c r="O123" s="8"/>
      <c r="P123" s="8"/>
      <c r="Q123" s="8"/>
      <c r="R123" s="8"/>
      <c r="S123" s="8"/>
      <c r="T123" s="8"/>
      <c r="U123" s="8"/>
      <c r="V123" s="8"/>
      <c r="W123" s="8"/>
      <c r="X123" s="8"/>
      <c r="Y123" s="8"/>
      <c r="Z123" s="8"/>
    </row>
    <row r="124" ht="12.75" customHeight="1">
      <c r="A124" s="116"/>
      <c r="B124" s="8"/>
      <c r="C124" s="8"/>
      <c r="D124" s="8"/>
      <c r="E124" s="8"/>
      <c r="F124" s="8"/>
      <c r="G124" s="8"/>
      <c r="H124" s="8"/>
      <c r="I124" s="8"/>
      <c r="J124" s="92"/>
      <c r="K124" s="8"/>
      <c r="L124" s="8"/>
      <c r="M124" s="8"/>
      <c r="N124" s="8"/>
      <c r="O124" s="8"/>
      <c r="P124" s="8"/>
      <c r="Q124" s="8"/>
      <c r="R124" s="8"/>
      <c r="S124" s="8"/>
      <c r="T124" s="8"/>
      <c r="U124" s="8"/>
      <c r="V124" s="8"/>
      <c r="W124" s="8"/>
      <c r="X124" s="8"/>
      <c r="Y124" s="8"/>
      <c r="Z124" s="8"/>
    </row>
    <row r="125" ht="12.75" customHeight="1">
      <c r="A125" s="116"/>
      <c r="B125" s="8"/>
      <c r="C125" s="8"/>
      <c r="D125" s="8"/>
      <c r="E125" s="8"/>
      <c r="F125" s="8"/>
      <c r="G125" s="8"/>
      <c r="H125" s="8"/>
      <c r="I125" s="8"/>
      <c r="J125" s="92"/>
      <c r="K125" s="8"/>
      <c r="L125" s="8"/>
      <c r="M125" s="8"/>
      <c r="N125" s="8"/>
      <c r="O125" s="8"/>
      <c r="P125" s="8"/>
      <c r="Q125" s="8"/>
      <c r="R125" s="8"/>
      <c r="S125" s="8"/>
      <c r="T125" s="8"/>
      <c r="U125" s="8"/>
      <c r="V125" s="8"/>
      <c r="W125" s="8"/>
      <c r="X125" s="8"/>
      <c r="Y125" s="8"/>
      <c r="Z125" s="8"/>
    </row>
    <row r="126" ht="12.75" customHeight="1">
      <c r="A126" s="116"/>
      <c r="B126" s="8"/>
      <c r="C126" s="8"/>
      <c r="D126" s="8"/>
      <c r="E126" s="8"/>
      <c r="F126" s="8"/>
      <c r="G126" s="8"/>
      <c r="H126" s="8"/>
      <c r="I126" s="8"/>
      <c r="J126" s="92"/>
      <c r="K126" s="8"/>
      <c r="L126" s="8"/>
      <c r="M126" s="8"/>
      <c r="N126" s="8"/>
      <c r="O126" s="8"/>
      <c r="P126" s="8"/>
      <c r="Q126" s="8"/>
      <c r="R126" s="8"/>
      <c r="S126" s="8"/>
      <c r="T126" s="8"/>
      <c r="U126" s="8"/>
      <c r="V126" s="8"/>
      <c r="W126" s="8"/>
      <c r="X126" s="8"/>
      <c r="Y126" s="8"/>
      <c r="Z126" s="8"/>
    </row>
    <row r="127" ht="12.75" customHeight="1">
      <c r="A127" s="116"/>
      <c r="B127" s="8"/>
      <c r="C127" s="8"/>
      <c r="D127" s="8"/>
      <c r="E127" s="8"/>
      <c r="F127" s="8"/>
      <c r="G127" s="8"/>
      <c r="H127" s="8"/>
      <c r="I127" s="8"/>
      <c r="J127" s="92"/>
      <c r="K127" s="8"/>
      <c r="L127" s="8"/>
      <c r="M127" s="8"/>
      <c r="N127" s="8"/>
      <c r="O127" s="8"/>
      <c r="P127" s="8"/>
      <c r="Q127" s="8"/>
      <c r="R127" s="8"/>
      <c r="S127" s="8"/>
      <c r="T127" s="8"/>
      <c r="U127" s="8"/>
      <c r="V127" s="8"/>
      <c r="W127" s="8"/>
      <c r="X127" s="8"/>
      <c r="Y127" s="8"/>
      <c r="Z127" s="8"/>
    </row>
    <row r="128" ht="12.75" customHeight="1">
      <c r="A128" s="116"/>
      <c r="B128" s="8"/>
      <c r="C128" s="8"/>
      <c r="D128" s="8"/>
      <c r="E128" s="8"/>
      <c r="F128" s="8"/>
      <c r="G128" s="8"/>
      <c r="H128" s="8"/>
      <c r="I128" s="8"/>
      <c r="J128" s="92"/>
      <c r="K128" s="8"/>
      <c r="L128" s="8"/>
      <c r="M128" s="8"/>
      <c r="N128" s="8"/>
      <c r="O128" s="8"/>
      <c r="P128" s="8"/>
      <c r="Q128" s="8"/>
      <c r="R128" s="8"/>
      <c r="S128" s="8"/>
      <c r="T128" s="8"/>
      <c r="U128" s="8"/>
      <c r="V128" s="8"/>
      <c r="W128" s="8"/>
      <c r="X128" s="8"/>
      <c r="Y128" s="8"/>
      <c r="Z128" s="8"/>
    </row>
    <row r="129" ht="12.75" customHeight="1">
      <c r="A129" s="116"/>
      <c r="B129" s="8"/>
      <c r="C129" s="8"/>
      <c r="D129" s="8"/>
      <c r="E129" s="8"/>
      <c r="F129" s="8"/>
      <c r="G129" s="8"/>
      <c r="H129" s="8"/>
      <c r="I129" s="8"/>
      <c r="J129" s="92"/>
      <c r="K129" s="8"/>
      <c r="L129" s="8"/>
      <c r="M129" s="8"/>
      <c r="N129" s="8"/>
      <c r="O129" s="8"/>
      <c r="P129" s="8"/>
      <c r="Q129" s="8"/>
      <c r="R129" s="8"/>
      <c r="S129" s="8"/>
      <c r="T129" s="8"/>
      <c r="U129" s="8"/>
      <c r="V129" s="8"/>
      <c r="W129" s="8"/>
      <c r="X129" s="8"/>
      <c r="Y129" s="8"/>
      <c r="Z129" s="8"/>
    </row>
    <row r="130" ht="12.75" customHeight="1">
      <c r="A130" s="116"/>
      <c r="B130" s="8"/>
      <c r="C130" s="8"/>
      <c r="D130" s="8"/>
      <c r="E130" s="8"/>
      <c r="F130" s="8"/>
      <c r="G130" s="8"/>
      <c r="H130" s="8"/>
      <c r="I130" s="8"/>
      <c r="J130" s="92"/>
      <c r="K130" s="8"/>
      <c r="L130" s="8"/>
      <c r="M130" s="8"/>
      <c r="N130" s="8"/>
      <c r="O130" s="8"/>
      <c r="P130" s="8"/>
      <c r="Q130" s="8"/>
      <c r="R130" s="8"/>
      <c r="S130" s="8"/>
      <c r="T130" s="8"/>
      <c r="U130" s="8"/>
      <c r="V130" s="8"/>
      <c r="W130" s="8"/>
      <c r="X130" s="8"/>
      <c r="Y130" s="8"/>
      <c r="Z130" s="8"/>
    </row>
    <row r="131" ht="12.75" customHeight="1">
      <c r="A131" s="116"/>
      <c r="B131" s="8"/>
      <c r="C131" s="8"/>
      <c r="D131" s="8"/>
      <c r="E131" s="8"/>
      <c r="F131" s="8"/>
      <c r="G131" s="8"/>
      <c r="H131" s="8"/>
      <c r="I131" s="8"/>
      <c r="J131" s="92"/>
      <c r="K131" s="8"/>
      <c r="L131" s="8"/>
      <c r="M131" s="8"/>
      <c r="N131" s="8"/>
      <c r="O131" s="8"/>
      <c r="P131" s="8"/>
      <c r="Q131" s="8"/>
      <c r="R131" s="8"/>
      <c r="S131" s="8"/>
      <c r="T131" s="8"/>
      <c r="U131" s="8"/>
      <c r="V131" s="8"/>
      <c r="W131" s="8"/>
      <c r="X131" s="8"/>
      <c r="Y131" s="8"/>
      <c r="Z131" s="8"/>
    </row>
    <row r="132" ht="12.75" customHeight="1">
      <c r="A132" s="116"/>
      <c r="B132" s="8"/>
      <c r="C132" s="8"/>
      <c r="D132" s="8"/>
      <c r="E132" s="8"/>
      <c r="F132" s="8"/>
      <c r="G132" s="8"/>
      <c r="H132" s="8"/>
      <c r="I132" s="8"/>
      <c r="J132" s="92"/>
      <c r="K132" s="8"/>
      <c r="L132" s="8"/>
      <c r="M132" s="8"/>
      <c r="N132" s="8"/>
      <c r="O132" s="8"/>
      <c r="P132" s="8"/>
      <c r="Q132" s="8"/>
      <c r="R132" s="8"/>
      <c r="S132" s="8"/>
      <c r="T132" s="8"/>
      <c r="U132" s="8"/>
      <c r="V132" s="8"/>
      <c r="W132" s="8"/>
      <c r="X132" s="8"/>
      <c r="Y132" s="8"/>
      <c r="Z132" s="8"/>
    </row>
    <row r="133" ht="12.75" customHeight="1">
      <c r="A133" s="116"/>
      <c r="B133" s="8"/>
      <c r="C133" s="8"/>
      <c r="D133" s="8"/>
      <c r="E133" s="8"/>
      <c r="F133" s="8"/>
      <c r="G133" s="8"/>
      <c r="H133" s="8"/>
      <c r="I133" s="8"/>
      <c r="J133" s="92"/>
      <c r="K133" s="8"/>
      <c r="L133" s="8"/>
      <c r="M133" s="8"/>
      <c r="N133" s="8"/>
      <c r="O133" s="8"/>
      <c r="P133" s="8"/>
      <c r="Q133" s="8"/>
      <c r="R133" s="8"/>
      <c r="S133" s="8"/>
      <c r="T133" s="8"/>
      <c r="U133" s="8"/>
      <c r="V133" s="8"/>
      <c r="W133" s="8"/>
      <c r="X133" s="8"/>
      <c r="Y133" s="8"/>
      <c r="Z133" s="8"/>
    </row>
    <row r="134" ht="12.75" customHeight="1">
      <c r="A134" s="116"/>
      <c r="B134" s="8"/>
      <c r="C134" s="8"/>
      <c r="D134" s="8"/>
      <c r="E134" s="8"/>
      <c r="F134" s="8"/>
      <c r="G134" s="8"/>
      <c r="H134" s="8"/>
      <c r="I134" s="8"/>
      <c r="J134" s="92"/>
      <c r="K134" s="8"/>
      <c r="L134" s="8"/>
      <c r="M134" s="8"/>
      <c r="N134" s="8"/>
      <c r="O134" s="8"/>
      <c r="P134" s="8"/>
      <c r="Q134" s="8"/>
      <c r="R134" s="8"/>
      <c r="S134" s="8"/>
      <c r="T134" s="8"/>
      <c r="U134" s="8"/>
      <c r="V134" s="8"/>
      <c r="W134" s="8"/>
      <c r="X134" s="8"/>
      <c r="Y134" s="8"/>
      <c r="Z134" s="8"/>
    </row>
    <row r="135" ht="12.75" customHeight="1">
      <c r="A135" s="116"/>
      <c r="B135" s="8"/>
      <c r="C135" s="8"/>
      <c r="D135" s="8"/>
      <c r="E135" s="8"/>
      <c r="F135" s="8"/>
      <c r="G135" s="8"/>
      <c r="H135" s="8"/>
      <c r="I135" s="8"/>
      <c r="J135" s="92"/>
      <c r="K135" s="8"/>
      <c r="L135" s="8"/>
      <c r="M135" s="8"/>
      <c r="N135" s="8"/>
      <c r="O135" s="8"/>
      <c r="P135" s="8"/>
      <c r="Q135" s="8"/>
      <c r="R135" s="8"/>
      <c r="S135" s="8"/>
      <c r="T135" s="8"/>
      <c r="U135" s="8"/>
      <c r="V135" s="8"/>
      <c r="W135" s="8"/>
      <c r="X135" s="8"/>
      <c r="Y135" s="8"/>
      <c r="Z135" s="8"/>
    </row>
    <row r="136" ht="12.75" customHeight="1">
      <c r="A136" s="116"/>
      <c r="B136" s="8"/>
      <c r="C136" s="8"/>
      <c r="D136" s="8"/>
      <c r="E136" s="8"/>
      <c r="F136" s="8"/>
      <c r="G136" s="8"/>
      <c r="H136" s="8"/>
      <c r="I136" s="8"/>
      <c r="J136" s="92"/>
      <c r="K136" s="8"/>
      <c r="L136" s="8"/>
      <c r="M136" s="8"/>
      <c r="N136" s="8"/>
      <c r="O136" s="8"/>
      <c r="P136" s="8"/>
      <c r="Q136" s="8"/>
      <c r="R136" s="8"/>
      <c r="S136" s="8"/>
      <c r="T136" s="8"/>
      <c r="U136" s="8"/>
      <c r="V136" s="8"/>
      <c r="W136" s="8"/>
      <c r="X136" s="8"/>
      <c r="Y136" s="8"/>
      <c r="Z136" s="8"/>
    </row>
    <row r="137" ht="12.75" customHeight="1">
      <c r="A137" s="116"/>
      <c r="B137" s="8"/>
      <c r="C137" s="8"/>
      <c r="D137" s="8"/>
      <c r="E137" s="8"/>
      <c r="F137" s="8"/>
      <c r="G137" s="8"/>
      <c r="H137" s="8"/>
      <c r="I137" s="8"/>
      <c r="J137" s="92"/>
      <c r="K137" s="8"/>
      <c r="L137" s="8"/>
      <c r="M137" s="8"/>
      <c r="N137" s="8"/>
      <c r="O137" s="8"/>
      <c r="P137" s="8"/>
      <c r="Q137" s="8"/>
      <c r="R137" s="8"/>
      <c r="S137" s="8"/>
      <c r="T137" s="8"/>
      <c r="U137" s="8"/>
      <c r="V137" s="8"/>
      <c r="W137" s="8"/>
      <c r="X137" s="8"/>
      <c r="Y137" s="8"/>
      <c r="Z137" s="8"/>
    </row>
    <row r="138" ht="12.75" customHeight="1">
      <c r="A138" s="116"/>
      <c r="B138" s="8"/>
      <c r="C138" s="8"/>
      <c r="D138" s="8"/>
      <c r="E138" s="8"/>
      <c r="F138" s="8"/>
      <c r="G138" s="8"/>
      <c r="H138" s="8"/>
      <c r="I138" s="8"/>
      <c r="J138" s="92"/>
      <c r="K138" s="8"/>
      <c r="L138" s="8"/>
      <c r="M138" s="8"/>
      <c r="N138" s="8"/>
      <c r="O138" s="8"/>
      <c r="P138" s="8"/>
      <c r="Q138" s="8"/>
      <c r="R138" s="8"/>
      <c r="S138" s="8"/>
      <c r="T138" s="8"/>
      <c r="U138" s="8"/>
      <c r="V138" s="8"/>
      <c r="W138" s="8"/>
      <c r="X138" s="8"/>
      <c r="Y138" s="8"/>
      <c r="Z138" s="8"/>
    </row>
    <row r="139" ht="12.75" customHeight="1">
      <c r="A139" s="116"/>
      <c r="B139" s="8"/>
      <c r="C139" s="8"/>
      <c r="D139" s="8"/>
      <c r="E139" s="8"/>
      <c r="F139" s="8"/>
      <c r="G139" s="8"/>
      <c r="H139" s="8"/>
      <c r="I139" s="8"/>
      <c r="J139" s="92"/>
      <c r="K139" s="8"/>
      <c r="L139" s="8"/>
      <c r="M139" s="8"/>
      <c r="N139" s="8"/>
      <c r="O139" s="8"/>
      <c r="P139" s="8"/>
      <c r="Q139" s="8"/>
      <c r="R139" s="8"/>
      <c r="S139" s="8"/>
      <c r="T139" s="8"/>
      <c r="U139" s="8"/>
      <c r="V139" s="8"/>
      <c r="W139" s="8"/>
      <c r="X139" s="8"/>
      <c r="Y139" s="8"/>
      <c r="Z139" s="8"/>
    </row>
    <row r="140" ht="12.75" customHeight="1">
      <c r="A140" s="116"/>
      <c r="B140" s="8"/>
      <c r="C140" s="8"/>
      <c r="D140" s="8"/>
      <c r="E140" s="8"/>
      <c r="F140" s="8"/>
      <c r="G140" s="8"/>
      <c r="H140" s="8"/>
      <c r="I140" s="8"/>
      <c r="J140" s="92"/>
      <c r="K140" s="8"/>
      <c r="L140" s="8"/>
      <c r="M140" s="8"/>
      <c r="N140" s="8"/>
      <c r="O140" s="8"/>
      <c r="P140" s="8"/>
      <c r="Q140" s="8"/>
      <c r="R140" s="8"/>
      <c r="S140" s="8"/>
      <c r="T140" s="8"/>
      <c r="U140" s="8"/>
      <c r="V140" s="8"/>
      <c r="W140" s="8"/>
      <c r="X140" s="8"/>
      <c r="Y140" s="8"/>
      <c r="Z140" s="8"/>
    </row>
    <row r="141" ht="12.75" customHeight="1">
      <c r="A141" s="116"/>
      <c r="B141" s="8"/>
      <c r="C141" s="8"/>
      <c r="D141" s="8"/>
      <c r="E141" s="8"/>
      <c r="F141" s="8"/>
      <c r="G141" s="8"/>
      <c r="H141" s="8"/>
      <c r="I141" s="8"/>
      <c r="J141" s="92"/>
      <c r="K141" s="8"/>
      <c r="L141" s="8"/>
      <c r="M141" s="8"/>
      <c r="N141" s="8"/>
      <c r="O141" s="8"/>
      <c r="P141" s="8"/>
      <c r="Q141" s="8"/>
      <c r="R141" s="8"/>
      <c r="S141" s="8"/>
      <c r="T141" s="8"/>
      <c r="U141" s="8"/>
      <c r="V141" s="8"/>
      <c r="W141" s="8"/>
      <c r="X141" s="8"/>
      <c r="Y141" s="8"/>
      <c r="Z141" s="8"/>
    </row>
    <row r="142" ht="12.75" customHeight="1">
      <c r="A142" s="116"/>
      <c r="B142" s="8"/>
      <c r="C142" s="8"/>
      <c r="D142" s="8"/>
      <c r="E142" s="8"/>
      <c r="F142" s="8"/>
      <c r="G142" s="8"/>
      <c r="H142" s="8"/>
      <c r="I142" s="8"/>
      <c r="J142" s="92"/>
      <c r="K142" s="8"/>
      <c r="L142" s="8"/>
      <c r="M142" s="8"/>
      <c r="N142" s="8"/>
      <c r="O142" s="8"/>
      <c r="P142" s="8"/>
      <c r="Q142" s="8"/>
      <c r="R142" s="8"/>
      <c r="S142" s="8"/>
      <c r="T142" s="8"/>
      <c r="U142" s="8"/>
      <c r="V142" s="8"/>
      <c r="W142" s="8"/>
      <c r="X142" s="8"/>
      <c r="Y142" s="8"/>
      <c r="Z142" s="8"/>
    </row>
    <row r="143" ht="12.75" customHeight="1">
      <c r="A143" s="116"/>
      <c r="B143" s="8"/>
      <c r="C143" s="8"/>
      <c r="D143" s="8"/>
      <c r="E143" s="8"/>
      <c r="F143" s="8"/>
      <c r="G143" s="8"/>
      <c r="H143" s="8"/>
      <c r="I143" s="8"/>
      <c r="J143" s="92"/>
      <c r="K143" s="8"/>
      <c r="L143" s="8"/>
      <c r="M143" s="8"/>
      <c r="N143" s="8"/>
      <c r="O143" s="8"/>
      <c r="P143" s="8"/>
      <c r="Q143" s="8"/>
      <c r="R143" s="8"/>
      <c r="S143" s="8"/>
      <c r="T143" s="8"/>
      <c r="U143" s="8"/>
      <c r="V143" s="8"/>
      <c r="W143" s="8"/>
      <c r="X143" s="8"/>
      <c r="Y143" s="8"/>
      <c r="Z143" s="8"/>
    </row>
    <row r="144" ht="12.75" customHeight="1">
      <c r="A144" s="116"/>
      <c r="B144" s="8"/>
      <c r="C144" s="8"/>
      <c r="D144" s="8"/>
      <c r="E144" s="8"/>
      <c r="F144" s="8"/>
      <c r="G144" s="8"/>
      <c r="H144" s="8"/>
      <c r="I144" s="8"/>
      <c r="J144" s="92"/>
      <c r="K144" s="8"/>
      <c r="L144" s="8"/>
      <c r="M144" s="8"/>
      <c r="N144" s="8"/>
      <c r="O144" s="8"/>
      <c r="P144" s="8"/>
      <c r="Q144" s="8"/>
      <c r="R144" s="8"/>
      <c r="S144" s="8"/>
      <c r="T144" s="8"/>
      <c r="U144" s="8"/>
      <c r="V144" s="8"/>
      <c r="W144" s="8"/>
      <c r="X144" s="8"/>
      <c r="Y144" s="8"/>
      <c r="Z144" s="8"/>
    </row>
    <row r="145" ht="12.75" customHeight="1">
      <c r="A145" s="116"/>
      <c r="B145" s="8"/>
      <c r="C145" s="8"/>
      <c r="D145" s="8"/>
      <c r="E145" s="8"/>
      <c r="F145" s="8"/>
      <c r="G145" s="8"/>
      <c r="H145" s="8"/>
      <c r="I145" s="8"/>
      <c r="J145" s="92"/>
      <c r="K145" s="8"/>
      <c r="L145" s="8"/>
      <c r="M145" s="8"/>
      <c r="N145" s="8"/>
      <c r="O145" s="8"/>
      <c r="P145" s="8"/>
      <c r="Q145" s="8"/>
      <c r="R145" s="8"/>
      <c r="S145" s="8"/>
      <c r="T145" s="8"/>
      <c r="U145" s="8"/>
      <c r="V145" s="8"/>
      <c r="W145" s="8"/>
      <c r="X145" s="8"/>
      <c r="Y145" s="8"/>
      <c r="Z145" s="8"/>
    </row>
    <row r="146" ht="12.75" customHeight="1">
      <c r="A146" s="116"/>
      <c r="B146" s="8"/>
      <c r="C146" s="8"/>
      <c r="D146" s="8"/>
      <c r="E146" s="8"/>
      <c r="F146" s="8"/>
      <c r="G146" s="8"/>
      <c r="H146" s="8"/>
      <c r="I146" s="8"/>
      <c r="J146" s="92"/>
      <c r="K146" s="8"/>
      <c r="L146" s="8"/>
      <c r="M146" s="8"/>
      <c r="N146" s="8"/>
      <c r="O146" s="8"/>
      <c r="P146" s="8"/>
      <c r="Q146" s="8"/>
      <c r="R146" s="8"/>
      <c r="S146" s="8"/>
      <c r="T146" s="8"/>
      <c r="U146" s="8"/>
      <c r="V146" s="8"/>
      <c r="W146" s="8"/>
      <c r="X146" s="8"/>
      <c r="Y146" s="8"/>
      <c r="Z146" s="8"/>
    </row>
    <row r="147" ht="12.75" customHeight="1">
      <c r="A147" s="116"/>
      <c r="B147" s="8"/>
      <c r="C147" s="8"/>
      <c r="D147" s="8"/>
      <c r="E147" s="8"/>
      <c r="F147" s="8"/>
      <c r="G147" s="8"/>
      <c r="H147" s="8"/>
      <c r="I147" s="8"/>
      <c r="J147" s="92"/>
      <c r="K147" s="8"/>
      <c r="L147" s="8"/>
      <c r="M147" s="8"/>
      <c r="N147" s="8"/>
      <c r="O147" s="8"/>
      <c r="P147" s="8"/>
      <c r="Q147" s="8"/>
      <c r="R147" s="8"/>
      <c r="S147" s="8"/>
      <c r="T147" s="8"/>
      <c r="U147" s="8"/>
      <c r="V147" s="8"/>
      <c r="W147" s="8"/>
      <c r="X147" s="8"/>
      <c r="Y147" s="8"/>
      <c r="Z147" s="8"/>
    </row>
    <row r="148" ht="12.75" customHeight="1">
      <c r="A148" s="116"/>
      <c r="B148" s="8"/>
      <c r="C148" s="8"/>
      <c r="D148" s="8"/>
      <c r="E148" s="8"/>
      <c r="F148" s="8"/>
      <c r="G148" s="8"/>
      <c r="H148" s="8"/>
      <c r="I148" s="8"/>
      <c r="J148" s="92"/>
      <c r="K148" s="8"/>
      <c r="L148" s="8"/>
      <c r="M148" s="8"/>
      <c r="N148" s="8"/>
      <c r="O148" s="8"/>
      <c r="P148" s="8"/>
      <c r="Q148" s="8"/>
      <c r="R148" s="8"/>
      <c r="S148" s="8"/>
      <c r="T148" s="8"/>
      <c r="U148" s="8"/>
      <c r="V148" s="8"/>
      <c r="W148" s="8"/>
      <c r="X148" s="8"/>
      <c r="Y148" s="8"/>
      <c r="Z148" s="8"/>
    </row>
    <row r="149" ht="12.75" customHeight="1">
      <c r="A149" s="116"/>
      <c r="B149" s="8"/>
      <c r="C149" s="8"/>
      <c r="D149" s="8"/>
      <c r="E149" s="8"/>
      <c r="F149" s="8"/>
      <c r="G149" s="8"/>
      <c r="H149" s="8"/>
      <c r="I149" s="8"/>
      <c r="J149" s="92"/>
      <c r="K149" s="8"/>
      <c r="L149" s="8"/>
      <c r="M149" s="8"/>
      <c r="N149" s="8"/>
      <c r="O149" s="8"/>
      <c r="P149" s="8"/>
      <c r="Q149" s="8"/>
      <c r="R149" s="8"/>
      <c r="S149" s="8"/>
      <c r="T149" s="8"/>
      <c r="U149" s="8"/>
      <c r="V149" s="8"/>
      <c r="W149" s="8"/>
      <c r="X149" s="8"/>
      <c r="Y149" s="8"/>
      <c r="Z149" s="8"/>
    </row>
    <row r="150" ht="12.75" customHeight="1">
      <c r="A150" s="116"/>
      <c r="B150" s="8"/>
      <c r="C150" s="8"/>
      <c r="D150" s="8"/>
      <c r="E150" s="8"/>
      <c r="F150" s="8"/>
      <c r="G150" s="8"/>
      <c r="H150" s="8"/>
      <c r="I150" s="8"/>
      <c r="J150" s="92"/>
      <c r="K150" s="8"/>
      <c r="L150" s="8"/>
      <c r="M150" s="8"/>
      <c r="N150" s="8"/>
      <c r="O150" s="8"/>
      <c r="P150" s="8"/>
      <c r="Q150" s="8"/>
      <c r="R150" s="8"/>
      <c r="S150" s="8"/>
      <c r="T150" s="8"/>
      <c r="U150" s="8"/>
      <c r="V150" s="8"/>
      <c r="W150" s="8"/>
      <c r="X150" s="8"/>
      <c r="Y150" s="8"/>
      <c r="Z150" s="8"/>
    </row>
    <row r="151" ht="12.75" customHeight="1">
      <c r="A151" s="116"/>
      <c r="B151" s="8"/>
      <c r="C151" s="8"/>
      <c r="D151" s="8"/>
      <c r="E151" s="8"/>
      <c r="F151" s="8"/>
      <c r="G151" s="8"/>
      <c r="H151" s="8"/>
      <c r="I151" s="8"/>
      <c r="J151" s="92"/>
      <c r="K151" s="8"/>
      <c r="L151" s="8"/>
      <c r="M151" s="8"/>
      <c r="N151" s="8"/>
      <c r="O151" s="8"/>
      <c r="P151" s="8"/>
      <c r="Q151" s="8"/>
      <c r="R151" s="8"/>
      <c r="S151" s="8"/>
      <c r="T151" s="8"/>
      <c r="U151" s="8"/>
      <c r="V151" s="8"/>
      <c r="W151" s="8"/>
      <c r="X151" s="8"/>
      <c r="Y151" s="8"/>
      <c r="Z151" s="8"/>
    </row>
    <row r="152" ht="12.75" customHeight="1">
      <c r="A152" s="116"/>
      <c r="B152" s="8"/>
      <c r="C152" s="8"/>
      <c r="D152" s="8"/>
      <c r="E152" s="8"/>
      <c r="F152" s="8"/>
      <c r="G152" s="8"/>
      <c r="H152" s="8"/>
      <c r="I152" s="8"/>
      <c r="J152" s="92"/>
      <c r="K152" s="8"/>
      <c r="L152" s="8"/>
      <c r="M152" s="8"/>
      <c r="N152" s="8"/>
      <c r="O152" s="8"/>
      <c r="P152" s="8"/>
      <c r="Q152" s="8"/>
      <c r="R152" s="8"/>
      <c r="S152" s="8"/>
      <c r="T152" s="8"/>
      <c r="U152" s="8"/>
      <c r="V152" s="8"/>
      <c r="W152" s="8"/>
      <c r="X152" s="8"/>
      <c r="Y152" s="8"/>
      <c r="Z152" s="8"/>
    </row>
    <row r="153" ht="12.75" customHeight="1">
      <c r="A153" s="116"/>
      <c r="B153" s="8"/>
      <c r="C153" s="8"/>
      <c r="D153" s="8"/>
      <c r="E153" s="8"/>
      <c r="F153" s="8"/>
      <c r="G153" s="8"/>
      <c r="H153" s="8"/>
      <c r="I153" s="8"/>
      <c r="J153" s="92"/>
      <c r="K153" s="8"/>
      <c r="L153" s="8"/>
      <c r="M153" s="8"/>
      <c r="N153" s="8"/>
      <c r="O153" s="8"/>
      <c r="P153" s="8"/>
      <c r="Q153" s="8"/>
      <c r="R153" s="8"/>
      <c r="S153" s="8"/>
      <c r="T153" s="8"/>
      <c r="U153" s="8"/>
      <c r="V153" s="8"/>
      <c r="W153" s="8"/>
      <c r="X153" s="8"/>
      <c r="Y153" s="8"/>
      <c r="Z153" s="8"/>
    </row>
    <row r="154" ht="12.75" customHeight="1">
      <c r="A154" s="116"/>
      <c r="B154" s="8"/>
      <c r="C154" s="8"/>
      <c r="D154" s="8"/>
      <c r="E154" s="8"/>
      <c r="F154" s="8"/>
      <c r="G154" s="8"/>
      <c r="H154" s="8"/>
      <c r="I154" s="8"/>
      <c r="J154" s="92"/>
      <c r="K154" s="8"/>
      <c r="L154" s="8"/>
      <c r="M154" s="8"/>
      <c r="N154" s="8"/>
      <c r="O154" s="8"/>
      <c r="P154" s="8"/>
      <c r="Q154" s="8"/>
      <c r="R154" s="8"/>
      <c r="S154" s="8"/>
      <c r="T154" s="8"/>
      <c r="U154" s="8"/>
      <c r="V154" s="8"/>
      <c r="W154" s="8"/>
      <c r="X154" s="8"/>
      <c r="Y154" s="8"/>
      <c r="Z154" s="8"/>
    </row>
    <row r="155" ht="12.75" customHeight="1">
      <c r="A155" s="116"/>
      <c r="B155" s="8"/>
      <c r="C155" s="8"/>
      <c r="D155" s="8"/>
      <c r="E155" s="8"/>
      <c r="F155" s="8"/>
      <c r="G155" s="8"/>
      <c r="H155" s="8"/>
      <c r="I155" s="8"/>
      <c r="J155" s="92"/>
      <c r="K155" s="8"/>
      <c r="L155" s="8"/>
      <c r="M155" s="8"/>
      <c r="N155" s="8"/>
      <c r="O155" s="8"/>
      <c r="P155" s="8"/>
      <c r="Q155" s="8"/>
      <c r="R155" s="8"/>
      <c r="S155" s="8"/>
      <c r="T155" s="8"/>
      <c r="U155" s="8"/>
      <c r="V155" s="8"/>
      <c r="W155" s="8"/>
      <c r="X155" s="8"/>
      <c r="Y155" s="8"/>
      <c r="Z155" s="8"/>
    </row>
    <row r="156" ht="12.75" customHeight="1">
      <c r="A156" s="116"/>
      <c r="B156" s="8"/>
      <c r="C156" s="8"/>
      <c r="D156" s="8"/>
      <c r="E156" s="8"/>
      <c r="F156" s="8"/>
      <c r="G156" s="8"/>
      <c r="H156" s="8"/>
      <c r="I156" s="8"/>
      <c r="J156" s="92"/>
      <c r="K156" s="8"/>
      <c r="L156" s="8"/>
      <c r="M156" s="8"/>
      <c r="N156" s="8"/>
      <c r="O156" s="8"/>
      <c r="P156" s="8"/>
      <c r="Q156" s="8"/>
      <c r="R156" s="8"/>
      <c r="S156" s="8"/>
      <c r="T156" s="8"/>
      <c r="U156" s="8"/>
      <c r="V156" s="8"/>
      <c r="W156" s="8"/>
      <c r="X156" s="8"/>
      <c r="Y156" s="8"/>
      <c r="Z156" s="8"/>
    </row>
    <row r="157" ht="12.75" customHeight="1">
      <c r="A157" s="116"/>
      <c r="B157" s="8"/>
      <c r="C157" s="8"/>
      <c r="D157" s="8"/>
      <c r="E157" s="8"/>
      <c r="F157" s="8"/>
      <c r="G157" s="8"/>
      <c r="H157" s="8"/>
      <c r="I157" s="8"/>
      <c r="J157" s="92"/>
      <c r="K157" s="8"/>
      <c r="L157" s="8"/>
      <c r="M157" s="8"/>
      <c r="N157" s="8"/>
      <c r="O157" s="8"/>
      <c r="P157" s="8"/>
      <c r="Q157" s="8"/>
      <c r="R157" s="8"/>
      <c r="S157" s="8"/>
      <c r="T157" s="8"/>
      <c r="U157" s="8"/>
      <c r="V157" s="8"/>
      <c r="W157" s="8"/>
      <c r="X157" s="8"/>
      <c r="Y157" s="8"/>
      <c r="Z157" s="8"/>
    </row>
    <row r="158" ht="12.75" customHeight="1">
      <c r="A158" s="116"/>
      <c r="B158" s="8"/>
      <c r="C158" s="8"/>
      <c r="D158" s="8"/>
      <c r="E158" s="8"/>
      <c r="F158" s="8"/>
      <c r="G158" s="8"/>
      <c r="H158" s="8"/>
      <c r="I158" s="8"/>
      <c r="J158" s="92"/>
      <c r="K158" s="8"/>
      <c r="L158" s="8"/>
      <c r="M158" s="8"/>
      <c r="N158" s="8"/>
      <c r="O158" s="8"/>
      <c r="P158" s="8"/>
      <c r="Q158" s="8"/>
      <c r="R158" s="8"/>
      <c r="S158" s="8"/>
      <c r="T158" s="8"/>
      <c r="U158" s="8"/>
      <c r="V158" s="8"/>
      <c r="W158" s="8"/>
      <c r="X158" s="8"/>
      <c r="Y158" s="8"/>
      <c r="Z158" s="8"/>
    </row>
    <row r="159" ht="12.75" customHeight="1">
      <c r="A159" s="116"/>
      <c r="B159" s="8"/>
      <c r="C159" s="8"/>
      <c r="D159" s="8"/>
      <c r="E159" s="8"/>
      <c r="F159" s="8"/>
      <c r="G159" s="8"/>
      <c r="H159" s="8"/>
      <c r="I159" s="8"/>
      <c r="J159" s="92"/>
      <c r="K159" s="8"/>
      <c r="L159" s="8"/>
      <c r="M159" s="8"/>
      <c r="N159" s="8"/>
      <c r="O159" s="8"/>
      <c r="P159" s="8"/>
      <c r="Q159" s="8"/>
      <c r="R159" s="8"/>
      <c r="S159" s="8"/>
      <c r="T159" s="8"/>
      <c r="U159" s="8"/>
      <c r="V159" s="8"/>
      <c r="W159" s="8"/>
      <c r="X159" s="8"/>
      <c r="Y159" s="8"/>
      <c r="Z159" s="8"/>
    </row>
    <row r="160" ht="12.75" customHeight="1">
      <c r="A160" s="116"/>
      <c r="B160" s="8"/>
      <c r="C160" s="8"/>
      <c r="D160" s="8"/>
      <c r="E160" s="8"/>
      <c r="F160" s="8"/>
      <c r="G160" s="8"/>
      <c r="H160" s="8"/>
      <c r="I160" s="8"/>
      <c r="J160" s="92"/>
      <c r="K160" s="8"/>
      <c r="L160" s="8"/>
      <c r="M160" s="8"/>
      <c r="N160" s="8"/>
      <c r="O160" s="8"/>
      <c r="P160" s="8"/>
      <c r="Q160" s="8"/>
      <c r="R160" s="8"/>
      <c r="S160" s="8"/>
      <c r="T160" s="8"/>
      <c r="U160" s="8"/>
      <c r="V160" s="8"/>
      <c r="W160" s="8"/>
      <c r="X160" s="8"/>
      <c r="Y160" s="8"/>
      <c r="Z160" s="8"/>
    </row>
    <row r="161" ht="12.75" customHeight="1">
      <c r="A161" s="116"/>
      <c r="B161" s="8"/>
      <c r="C161" s="8"/>
      <c r="D161" s="8"/>
      <c r="E161" s="8"/>
      <c r="F161" s="8"/>
      <c r="G161" s="8"/>
      <c r="H161" s="8"/>
      <c r="I161" s="8"/>
      <c r="J161" s="92"/>
      <c r="K161" s="8"/>
      <c r="L161" s="8"/>
      <c r="M161" s="8"/>
      <c r="N161" s="8"/>
      <c r="O161" s="8"/>
      <c r="P161" s="8"/>
      <c r="Q161" s="8"/>
      <c r="R161" s="8"/>
      <c r="S161" s="8"/>
      <c r="T161" s="8"/>
      <c r="U161" s="8"/>
      <c r="V161" s="8"/>
      <c r="W161" s="8"/>
      <c r="X161" s="8"/>
      <c r="Y161" s="8"/>
      <c r="Z161" s="8"/>
    </row>
    <row r="162" ht="12.75" customHeight="1">
      <c r="A162" s="116"/>
      <c r="B162" s="8"/>
      <c r="C162" s="8"/>
      <c r="D162" s="8"/>
      <c r="E162" s="8"/>
      <c r="F162" s="8"/>
      <c r="G162" s="8"/>
      <c r="H162" s="8"/>
      <c r="I162" s="8"/>
      <c r="J162" s="92"/>
      <c r="K162" s="8"/>
      <c r="L162" s="8"/>
      <c r="M162" s="8"/>
      <c r="N162" s="8"/>
      <c r="O162" s="8"/>
      <c r="P162" s="8"/>
      <c r="Q162" s="8"/>
      <c r="R162" s="8"/>
      <c r="S162" s="8"/>
      <c r="T162" s="8"/>
      <c r="U162" s="8"/>
      <c r="V162" s="8"/>
      <c r="W162" s="8"/>
      <c r="X162" s="8"/>
      <c r="Y162" s="8"/>
      <c r="Z162" s="8"/>
    </row>
    <row r="163" ht="12.75" customHeight="1">
      <c r="A163" s="116"/>
      <c r="B163" s="8"/>
      <c r="C163" s="8"/>
      <c r="D163" s="8"/>
      <c r="E163" s="8"/>
      <c r="F163" s="8"/>
      <c r="G163" s="8"/>
      <c r="H163" s="8"/>
      <c r="I163" s="8"/>
      <c r="J163" s="92"/>
      <c r="K163" s="8"/>
      <c r="L163" s="8"/>
      <c r="M163" s="8"/>
      <c r="N163" s="8"/>
      <c r="O163" s="8"/>
      <c r="P163" s="8"/>
      <c r="Q163" s="8"/>
      <c r="R163" s="8"/>
      <c r="S163" s="8"/>
      <c r="T163" s="8"/>
      <c r="U163" s="8"/>
      <c r="V163" s="8"/>
      <c r="W163" s="8"/>
      <c r="X163" s="8"/>
      <c r="Y163" s="8"/>
      <c r="Z163" s="8"/>
    </row>
    <row r="164" ht="12.75" customHeight="1">
      <c r="A164" s="116"/>
      <c r="B164" s="8"/>
      <c r="C164" s="8"/>
      <c r="D164" s="8"/>
      <c r="E164" s="8"/>
      <c r="F164" s="8"/>
      <c r="G164" s="8"/>
      <c r="H164" s="8"/>
      <c r="I164" s="8"/>
      <c r="J164" s="92"/>
      <c r="K164" s="8"/>
      <c r="L164" s="8"/>
      <c r="M164" s="8"/>
      <c r="N164" s="8"/>
      <c r="O164" s="8"/>
      <c r="P164" s="8"/>
      <c r="Q164" s="8"/>
      <c r="R164" s="8"/>
      <c r="S164" s="8"/>
      <c r="T164" s="8"/>
      <c r="U164" s="8"/>
      <c r="V164" s="8"/>
      <c r="W164" s="8"/>
      <c r="X164" s="8"/>
      <c r="Y164" s="8"/>
      <c r="Z164" s="8"/>
    </row>
    <row r="165" ht="12.75" customHeight="1">
      <c r="A165" s="116"/>
      <c r="B165" s="8"/>
      <c r="C165" s="8"/>
      <c r="D165" s="8"/>
      <c r="E165" s="8"/>
      <c r="F165" s="8"/>
      <c r="G165" s="8"/>
      <c r="H165" s="8"/>
      <c r="I165" s="8"/>
      <c r="J165" s="92"/>
      <c r="K165" s="8"/>
      <c r="L165" s="8"/>
      <c r="M165" s="8"/>
      <c r="N165" s="8"/>
      <c r="O165" s="8"/>
      <c r="P165" s="8"/>
      <c r="Q165" s="8"/>
      <c r="R165" s="8"/>
      <c r="S165" s="8"/>
      <c r="T165" s="8"/>
      <c r="U165" s="8"/>
      <c r="V165" s="8"/>
      <c r="W165" s="8"/>
      <c r="X165" s="8"/>
      <c r="Y165" s="8"/>
      <c r="Z165" s="8"/>
    </row>
    <row r="166" ht="12.75" customHeight="1">
      <c r="A166" s="116"/>
      <c r="B166" s="8"/>
      <c r="C166" s="8"/>
      <c r="D166" s="8"/>
      <c r="E166" s="8"/>
      <c r="F166" s="8"/>
      <c r="G166" s="8"/>
      <c r="H166" s="8"/>
      <c r="I166" s="8"/>
      <c r="J166" s="92"/>
      <c r="K166" s="8"/>
      <c r="L166" s="8"/>
      <c r="M166" s="8"/>
      <c r="N166" s="8"/>
      <c r="O166" s="8"/>
      <c r="P166" s="8"/>
      <c r="Q166" s="8"/>
      <c r="R166" s="8"/>
      <c r="S166" s="8"/>
      <c r="T166" s="8"/>
      <c r="U166" s="8"/>
      <c r="V166" s="8"/>
      <c r="W166" s="8"/>
      <c r="X166" s="8"/>
      <c r="Y166" s="8"/>
      <c r="Z166" s="8"/>
    </row>
    <row r="167" ht="12.75" customHeight="1">
      <c r="A167" s="116"/>
      <c r="B167" s="8"/>
      <c r="C167" s="8"/>
      <c r="D167" s="8"/>
      <c r="E167" s="8"/>
      <c r="F167" s="8"/>
      <c r="G167" s="8"/>
      <c r="H167" s="8"/>
      <c r="I167" s="8"/>
      <c r="J167" s="92"/>
      <c r="K167" s="8"/>
      <c r="L167" s="8"/>
      <c r="M167" s="8"/>
      <c r="N167" s="8"/>
      <c r="O167" s="8"/>
      <c r="P167" s="8"/>
      <c r="Q167" s="8"/>
      <c r="R167" s="8"/>
      <c r="S167" s="8"/>
      <c r="T167" s="8"/>
      <c r="U167" s="8"/>
      <c r="V167" s="8"/>
      <c r="W167" s="8"/>
      <c r="X167" s="8"/>
      <c r="Y167" s="8"/>
      <c r="Z167" s="8"/>
    </row>
    <row r="168" ht="12.75" customHeight="1">
      <c r="A168" s="116"/>
      <c r="B168" s="8"/>
      <c r="C168" s="8"/>
      <c r="D168" s="8"/>
      <c r="E168" s="8"/>
      <c r="F168" s="8"/>
      <c r="G168" s="8"/>
      <c r="H168" s="8"/>
      <c r="I168" s="8"/>
      <c r="J168" s="92"/>
      <c r="K168" s="8"/>
      <c r="L168" s="8"/>
      <c r="M168" s="8"/>
      <c r="N168" s="8"/>
      <c r="O168" s="8"/>
      <c r="P168" s="8"/>
      <c r="Q168" s="8"/>
      <c r="R168" s="8"/>
      <c r="S168" s="8"/>
      <c r="T168" s="8"/>
      <c r="U168" s="8"/>
      <c r="V168" s="8"/>
      <c r="W168" s="8"/>
      <c r="X168" s="8"/>
      <c r="Y168" s="8"/>
      <c r="Z168" s="8"/>
    </row>
    <row r="169" ht="12.75" customHeight="1">
      <c r="A169" s="116"/>
      <c r="B169" s="8"/>
      <c r="C169" s="8"/>
      <c r="D169" s="8"/>
      <c r="E169" s="8"/>
      <c r="F169" s="8"/>
      <c r="G169" s="8"/>
      <c r="H169" s="8"/>
      <c r="I169" s="8"/>
      <c r="J169" s="92"/>
      <c r="K169" s="8"/>
      <c r="L169" s="8"/>
      <c r="M169" s="8"/>
      <c r="N169" s="8"/>
      <c r="O169" s="8"/>
      <c r="P169" s="8"/>
      <c r="Q169" s="8"/>
      <c r="R169" s="8"/>
      <c r="S169" s="8"/>
      <c r="T169" s="8"/>
      <c r="U169" s="8"/>
      <c r="V169" s="8"/>
      <c r="W169" s="8"/>
      <c r="X169" s="8"/>
      <c r="Y169" s="8"/>
      <c r="Z169" s="8"/>
    </row>
    <row r="170" ht="12.75" customHeight="1">
      <c r="A170" s="116"/>
      <c r="B170" s="8"/>
      <c r="C170" s="8"/>
      <c r="D170" s="8"/>
      <c r="E170" s="8"/>
      <c r="F170" s="8"/>
      <c r="G170" s="8"/>
      <c r="H170" s="8"/>
      <c r="I170" s="8"/>
      <c r="J170" s="92"/>
      <c r="K170" s="8"/>
      <c r="L170" s="8"/>
      <c r="M170" s="8"/>
      <c r="N170" s="8"/>
      <c r="O170" s="8"/>
      <c r="P170" s="8"/>
      <c r="Q170" s="8"/>
      <c r="R170" s="8"/>
      <c r="S170" s="8"/>
      <c r="T170" s="8"/>
      <c r="U170" s="8"/>
      <c r="V170" s="8"/>
      <c r="W170" s="8"/>
      <c r="X170" s="8"/>
      <c r="Y170" s="8"/>
      <c r="Z170" s="8"/>
    </row>
    <row r="171" ht="12.75" customHeight="1">
      <c r="A171" s="116"/>
      <c r="B171" s="8"/>
      <c r="C171" s="8"/>
      <c r="D171" s="8"/>
      <c r="E171" s="8"/>
      <c r="F171" s="8"/>
      <c r="G171" s="8"/>
      <c r="H171" s="8"/>
      <c r="I171" s="8"/>
      <c r="J171" s="92"/>
      <c r="K171" s="8"/>
      <c r="L171" s="8"/>
      <c r="M171" s="8"/>
      <c r="N171" s="8"/>
      <c r="O171" s="8"/>
      <c r="P171" s="8"/>
      <c r="Q171" s="8"/>
      <c r="R171" s="8"/>
      <c r="S171" s="8"/>
      <c r="T171" s="8"/>
      <c r="U171" s="8"/>
      <c r="V171" s="8"/>
      <c r="W171" s="8"/>
      <c r="X171" s="8"/>
      <c r="Y171" s="8"/>
      <c r="Z171" s="8"/>
    </row>
    <row r="172" ht="12.75" customHeight="1">
      <c r="A172" s="116"/>
      <c r="B172" s="8"/>
      <c r="C172" s="8"/>
      <c r="D172" s="8"/>
      <c r="E172" s="8"/>
      <c r="F172" s="8"/>
      <c r="G172" s="8"/>
      <c r="H172" s="8"/>
      <c r="I172" s="8"/>
      <c r="J172" s="92"/>
      <c r="K172" s="8"/>
      <c r="L172" s="8"/>
      <c r="M172" s="8"/>
      <c r="N172" s="8"/>
      <c r="O172" s="8"/>
      <c r="P172" s="8"/>
      <c r="Q172" s="8"/>
      <c r="R172" s="8"/>
      <c r="S172" s="8"/>
      <c r="T172" s="8"/>
      <c r="U172" s="8"/>
      <c r="V172" s="8"/>
      <c r="W172" s="8"/>
      <c r="X172" s="8"/>
      <c r="Y172" s="8"/>
      <c r="Z172" s="8"/>
    </row>
    <row r="173" ht="12.75" customHeight="1">
      <c r="A173" s="116"/>
      <c r="B173" s="8"/>
      <c r="C173" s="8"/>
      <c r="D173" s="8"/>
      <c r="E173" s="8"/>
      <c r="F173" s="8"/>
      <c r="G173" s="8"/>
      <c r="H173" s="8"/>
      <c r="I173" s="8"/>
      <c r="J173" s="92"/>
      <c r="K173" s="8"/>
      <c r="L173" s="8"/>
      <c r="M173" s="8"/>
      <c r="N173" s="8"/>
      <c r="O173" s="8"/>
      <c r="P173" s="8"/>
      <c r="Q173" s="8"/>
      <c r="R173" s="8"/>
      <c r="S173" s="8"/>
      <c r="T173" s="8"/>
      <c r="U173" s="8"/>
      <c r="V173" s="8"/>
      <c r="W173" s="8"/>
      <c r="X173" s="8"/>
      <c r="Y173" s="8"/>
      <c r="Z173" s="8"/>
    </row>
    <row r="174" ht="12.75" customHeight="1">
      <c r="A174" s="116"/>
      <c r="B174" s="8"/>
      <c r="C174" s="8"/>
      <c r="D174" s="8"/>
      <c r="E174" s="8"/>
      <c r="F174" s="8"/>
      <c r="G174" s="8"/>
      <c r="H174" s="8"/>
      <c r="I174" s="8"/>
      <c r="J174" s="92"/>
      <c r="K174" s="8"/>
      <c r="L174" s="8"/>
      <c r="M174" s="8"/>
      <c r="N174" s="8"/>
      <c r="O174" s="8"/>
      <c r="P174" s="8"/>
      <c r="Q174" s="8"/>
      <c r="R174" s="8"/>
      <c r="S174" s="8"/>
      <c r="T174" s="8"/>
      <c r="U174" s="8"/>
      <c r="V174" s="8"/>
      <c r="W174" s="8"/>
      <c r="X174" s="8"/>
      <c r="Y174" s="8"/>
      <c r="Z174" s="8"/>
    </row>
    <row r="175" ht="12.75" customHeight="1">
      <c r="A175" s="116"/>
      <c r="B175" s="8"/>
      <c r="C175" s="8"/>
      <c r="D175" s="8"/>
      <c r="E175" s="8"/>
      <c r="F175" s="8"/>
      <c r="G175" s="8"/>
      <c r="H175" s="8"/>
      <c r="I175" s="8"/>
      <c r="J175" s="92"/>
      <c r="K175" s="8"/>
      <c r="L175" s="8"/>
      <c r="M175" s="8"/>
      <c r="N175" s="8"/>
      <c r="O175" s="8"/>
      <c r="P175" s="8"/>
      <c r="Q175" s="8"/>
      <c r="R175" s="8"/>
      <c r="S175" s="8"/>
      <c r="T175" s="8"/>
      <c r="U175" s="8"/>
      <c r="V175" s="8"/>
      <c r="W175" s="8"/>
      <c r="X175" s="8"/>
      <c r="Y175" s="8"/>
      <c r="Z175" s="8"/>
    </row>
    <row r="176" ht="12.75" customHeight="1">
      <c r="A176" s="116"/>
      <c r="B176" s="8"/>
      <c r="C176" s="8"/>
      <c r="D176" s="8"/>
      <c r="E176" s="8"/>
      <c r="F176" s="8"/>
      <c r="G176" s="8"/>
      <c r="H176" s="8"/>
      <c r="I176" s="8"/>
      <c r="J176" s="92"/>
      <c r="K176" s="8"/>
      <c r="L176" s="8"/>
      <c r="M176" s="8"/>
      <c r="N176" s="8"/>
      <c r="O176" s="8"/>
      <c r="P176" s="8"/>
      <c r="Q176" s="8"/>
      <c r="R176" s="8"/>
      <c r="S176" s="8"/>
      <c r="T176" s="8"/>
      <c r="U176" s="8"/>
      <c r="V176" s="8"/>
      <c r="W176" s="8"/>
      <c r="X176" s="8"/>
      <c r="Y176" s="8"/>
      <c r="Z176" s="8"/>
    </row>
    <row r="177" ht="12.75" customHeight="1">
      <c r="A177" s="116"/>
      <c r="B177" s="8"/>
      <c r="C177" s="8"/>
      <c r="D177" s="8"/>
      <c r="E177" s="8"/>
      <c r="F177" s="8"/>
      <c r="G177" s="8"/>
      <c r="H177" s="8"/>
      <c r="I177" s="8"/>
      <c r="J177" s="92"/>
      <c r="K177" s="8"/>
      <c r="L177" s="8"/>
      <c r="M177" s="8"/>
      <c r="N177" s="8"/>
      <c r="O177" s="8"/>
      <c r="P177" s="8"/>
      <c r="Q177" s="8"/>
      <c r="R177" s="8"/>
      <c r="S177" s="8"/>
      <c r="T177" s="8"/>
      <c r="U177" s="8"/>
      <c r="V177" s="8"/>
      <c r="W177" s="8"/>
      <c r="X177" s="8"/>
      <c r="Y177" s="8"/>
      <c r="Z177" s="8"/>
    </row>
    <row r="178" ht="12.75" customHeight="1">
      <c r="A178" s="116"/>
      <c r="B178" s="8"/>
      <c r="C178" s="8"/>
      <c r="D178" s="8"/>
      <c r="E178" s="8"/>
      <c r="F178" s="8"/>
      <c r="G178" s="8"/>
      <c r="H178" s="8"/>
      <c r="I178" s="8"/>
      <c r="J178" s="92"/>
      <c r="K178" s="8"/>
      <c r="L178" s="8"/>
      <c r="M178" s="8"/>
      <c r="N178" s="8"/>
      <c r="O178" s="8"/>
      <c r="P178" s="8"/>
      <c r="Q178" s="8"/>
      <c r="R178" s="8"/>
      <c r="S178" s="8"/>
      <c r="T178" s="8"/>
      <c r="U178" s="8"/>
      <c r="V178" s="8"/>
      <c r="W178" s="8"/>
      <c r="X178" s="8"/>
      <c r="Y178" s="8"/>
      <c r="Z178" s="8"/>
    </row>
    <row r="179" ht="12.75" customHeight="1">
      <c r="A179" s="116"/>
      <c r="B179" s="8"/>
      <c r="C179" s="8"/>
      <c r="D179" s="8"/>
      <c r="E179" s="8"/>
      <c r="F179" s="8"/>
      <c r="G179" s="8"/>
      <c r="H179" s="8"/>
      <c r="I179" s="8"/>
      <c r="J179" s="92"/>
      <c r="K179" s="8"/>
      <c r="L179" s="8"/>
      <c r="M179" s="8"/>
      <c r="N179" s="8"/>
      <c r="O179" s="8"/>
      <c r="P179" s="8"/>
      <c r="Q179" s="8"/>
      <c r="R179" s="8"/>
      <c r="S179" s="8"/>
      <c r="T179" s="8"/>
      <c r="U179" s="8"/>
      <c r="V179" s="8"/>
      <c r="W179" s="8"/>
      <c r="X179" s="8"/>
      <c r="Y179" s="8"/>
      <c r="Z179" s="8"/>
    </row>
    <row r="180" ht="12.75" customHeight="1">
      <c r="A180" s="116"/>
      <c r="B180" s="8"/>
      <c r="C180" s="8"/>
      <c r="D180" s="8"/>
      <c r="E180" s="8"/>
      <c r="F180" s="8"/>
      <c r="G180" s="8"/>
      <c r="H180" s="8"/>
      <c r="I180" s="8"/>
      <c r="J180" s="92"/>
      <c r="K180" s="8"/>
      <c r="L180" s="8"/>
      <c r="M180" s="8"/>
      <c r="N180" s="8"/>
      <c r="O180" s="8"/>
      <c r="P180" s="8"/>
      <c r="Q180" s="8"/>
      <c r="R180" s="8"/>
      <c r="S180" s="8"/>
      <c r="T180" s="8"/>
      <c r="U180" s="8"/>
      <c r="V180" s="8"/>
      <c r="W180" s="8"/>
      <c r="X180" s="8"/>
      <c r="Y180" s="8"/>
      <c r="Z180" s="8"/>
    </row>
    <row r="181" ht="12.75" customHeight="1">
      <c r="A181" s="116"/>
      <c r="B181" s="8"/>
      <c r="C181" s="8"/>
      <c r="D181" s="8"/>
      <c r="E181" s="8"/>
      <c r="F181" s="8"/>
      <c r="G181" s="8"/>
      <c r="H181" s="8"/>
      <c r="I181" s="8"/>
      <c r="J181" s="92"/>
      <c r="K181" s="8"/>
      <c r="L181" s="8"/>
      <c r="M181" s="8"/>
      <c r="N181" s="8"/>
      <c r="O181" s="8"/>
      <c r="P181" s="8"/>
      <c r="Q181" s="8"/>
      <c r="R181" s="8"/>
      <c r="S181" s="8"/>
      <c r="T181" s="8"/>
      <c r="U181" s="8"/>
      <c r="V181" s="8"/>
      <c r="W181" s="8"/>
      <c r="X181" s="8"/>
      <c r="Y181" s="8"/>
      <c r="Z181" s="8"/>
    </row>
    <row r="182" ht="12.75" customHeight="1">
      <c r="A182" s="116"/>
      <c r="B182" s="8"/>
      <c r="C182" s="8"/>
      <c r="D182" s="8"/>
      <c r="E182" s="8"/>
      <c r="F182" s="8"/>
      <c r="G182" s="8"/>
      <c r="H182" s="8"/>
      <c r="I182" s="8"/>
      <c r="J182" s="92"/>
      <c r="K182" s="8"/>
      <c r="L182" s="8"/>
      <c r="M182" s="8"/>
      <c r="N182" s="8"/>
      <c r="O182" s="8"/>
      <c r="P182" s="8"/>
      <c r="Q182" s="8"/>
      <c r="R182" s="8"/>
      <c r="S182" s="8"/>
      <c r="T182" s="8"/>
      <c r="U182" s="8"/>
      <c r="V182" s="8"/>
      <c r="W182" s="8"/>
      <c r="X182" s="8"/>
      <c r="Y182" s="8"/>
      <c r="Z182" s="8"/>
    </row>
    <row r="183" ht="12.75" customHeight="1">
      <c r="A183" s="116"/>
      <c r="B183" s="8"/>
      <c r="C183" s="8"/>
      <c r="D183" s="8"/>
      <c r="E183" s="8"/>
      <c r="F183" s="8"/>
      <c r="G183" s="8"/>
      <c r="H183" s="8"/>
      <c r="I183" s="8"/>
      <c r="J183" s="92"/>
      <c r="K183" s="8"/>
      <c r="L183" s="8"/>
      <c r="M183" s="8"/>
      <c r="N183" s="8"/>
      <c r="O183" s="8"/>
      <c r="P183" s="8"/>
      <c r="Q183" s="8"/>
      <c r="R183" s="8"/>
      <c r="S183" s="8"/>
      <c r="T183" s="8"/>
      <c r="U183" s="8"/>
      <c r="V183" s="8"/>
      <c r="W183" s="8"/>
      <c r="X183" s="8"/>
      <c r="Y183" s="8"/>
      <c r="Z183" s="8"/>
    </row>
    <row r="184" ht="12.75" customHeight="1">
      <c r="A184" s="116"/>
      <c r="B184" s="8"/>
      <c r="C184" s="8"/>
      <c r="D184" s="8"/>
      <c r="E184" s="8"/>
      <c r="F184" s="8"/>
      <c r="G184" s="8"/>
      <c r="H184" s="8"/>
      <c r="I184" s="8"/>
      <c r="J184" s="92"/>
      <c r="K184" s="8"/>
      <c r="L184" s="8"/>
      <c r="M184" s="8"/>
      <c r="N184" s="8"/>
      <c r="O184" s="8"/>
      <c r="P184" s="8"/>
      <c r="Q184" s="8"/>
      <c r="R184" s="8"/>
      <c r="S184" s="8"/>
      <c r="T184" s="8"/>
      <c r="U184" s="8"/>
      <c r="V184" s="8"/>
      <c r="W184" s="8"/>
      <c r="X184" s="8"/>
      <c r="Y184" s="8"/>
      <c r="Z184" s="8"/>
    </row>
    <row r="185" ht="12.75" customHeight="1">
      <c r="A185" s="116"/>
      <c r="B185" s="8"/>
      <c r="C185" s="8"/>
      <c r="D185" s="8"/>
      <c r="E185" s="8"/>
      <c r="F185" s="8"/>
      <c r="G185" s="8"/>
      <c r="H185" s="8"/>
      <c r="I185" s="8"/>
      <c r="J185" s="92"/>
      <c r="K185" s="8"/>
      <c r="L185" s="8"/>
      <c r="M185" s="8"/>
      <c r="N185" s="8"/>
      <c r="O185" s="8"/>
      <c r="P185" s="8"/>
      <c r="Q185" s="8"/>
      <c r="R185" s="8"/>
      <c r="S185" s="8"/>
      <c r="T185" s="8"/>
      <c r="U185" s="8"/>
      <c r="V185" s="8"/>
      <c r="W185" s="8"/>
      <c r="X185" s="8"/>
      <c r="Y185" s="8"/>
      <c r="Z185" s="8"/>
    </row>
    <row r="186" ht="12.75" customHeight="1">
      <c r="A186" s="116"/>
      <c r="B186" s="8"/>
      <c r="C186" s="8"/>
      <c r="D186" s="8"/>
      <c r="E186" s="8"/>
      <c r="F186" s="8"/>
      <c r="G186" s="8"/>
      <c r="H186" s="8"/>
      <c r="I186" s="8"/>
      <c r="J186" s="92"/>
      <c r="K186" s="8"/>
      <c r="L186" s="8"/>
      <c r="M186" s="8"/>
      <c r="N186" s="8"/>
      <c r="O186" s="8"/>
      <c r="P186" s="8"/>
      <c r="Q186" s="8"/>
      <c r="R186" s="8"/>
      <c r="S186" s="8"/>
      <c r="T186" s="8"/>
      <c r="U186" s="8"/>
      <c r="V186" s="8"/>
      <c r="W186" s="8"/>
      <c r="X186" s="8"/>
      <c r="Y186" s="8"/>
      <c r="Z186" s="8"/>
    </row>
    <row r="187" ht="12.75" customHeight="1">
      <c r="A187" s="116"/>
      <c r="B187" s="8"/>
      <c r="C187" s="8"/>
      <c r="D187" s="8"/>
      <c r="E187" s="8"/>
      <c r="F187" s="8"/>
      <c r="G187" s="8"/>
      <c r="H187" s="8"/>
      <c r="I187" s="8"/>
      <c r="J187" s="92"/>
      <c r="K187" s="8"/>
      <c r="L187" s="8"/>
      <c r="M187" s="8"/>
      <c r="N187" s="8"/>
      <c r="O187" s="8"/>
      <c r="P187" s="8"/>
      <c r="Q187" s="8"/>
      <c r="R187" s="8"/>
      <c r="S187" s="8"/>
      <c r="T187" s="8"/>
      <c r="U187" s="8"/>
      <c r="V187" s="8"/>
      <c r="W187" s="8"/>
      <c r="X187" s="8"/>
      <c r="Y187" s="8"/>
      <c r="Z187" s="8"/>
    </row>
    <row r="188" ht="12.75" customHeight="1">
      <c r="A188" s="116"/>
      <c r="B188" s="8"/>
      <c r="C188" s="8"/>
      <c r="D188" s="8"/>
      <c r="E188" s="8"/>
      <c r="F188" s="8"/>
      <c r="G188" s="8"/>
      <c r="H188" s="8"/>
      <c r="I188" s="8"/>
      <c r="J188" s="92"/>
      <c r="K188" s="8"/>
      <c r="L188" s="8"/>
      <c r="M188" s="8"/>
      <c r="N188" s="8"/>
      <c r="O188" s="8"/>
      <c r="P188" s="8"/>
      <c r="Q188" s="8"/>
      <c r="R188" s="8"/>
      <c r="S188" s="8"/>
      <c r="T188" s="8"/>
      <c r="U188" s="8"/>
      <c r="V188" s="8"/>
      <c r="W188" s="8"/>
      <c r="X188" s="8"/>
      <c r="Y188" s="8"/>
      <c r="Z188" s="8"/>
    </row>
    <row r="189" ht="12.75" customHeight="1">
      <c r="A189" s="116"/>
      <c r="B189" s="8"/>
      <c r="C189" s="8"/>
      <c r="D189" s="8"/>
      <c r="E189" s="8"/>
      <c r="F189" s="8"/>
      <c r="G189" s="8"/>
      <c r="H189" s="8"/>
      <c r="I189" s="8"/>
      <c r="J189" s="92"/>
      <c r="K189" s="8"/>
      <c r="L189" s="8"/>
      <c r="M189" s="8"/>
      <c r="N189" s="8"/>
      <c r="O189" s="8"/>
      <c r="P189" s="8"/>
      <c r="Q189" s="8"/>
      <c r="R189" s="8"/>
      <c r="S189" s="8"/>
      <c r="T189" s="8"/>
      <c r="U189" s="8"/>
      <c r="V189" s="8"/>
      <c r="W189" s="8"/>
      <c r="X189" s="8"/>
      <c r="Y189" s="8"/>
      <c r="Z189" s="8"/>
    </row>
    <row r="190" ht="12.75" customHeight="1">
      <c r="A190" s="116"/>
      <c r="B190" s="8"/>
      <c r="C190" s="8"/>
      <c r="D190" s="8"/>
      <c r="E190" s="8"/>
      <c r="F190" s="8"/>
      <c r="G190" s="8"/>
      <c r="H190" s="8"/>
      <c r="I190" s="8"/>
      <c r="J190" s="92"/>
      <c r="K190" s="8"/>
      <c r="L190" s="8"/>
      <c r="M190" s="8"/>
      <c r="N190" s="8"/>
      <c r="O190" s="8"/>
      <c r="P190" s="8"/>
      <c r="Q190" s="8"/>
      <c r="R190" s="8"/>
      <c r="S190" s="8"/>
      <c r="T190" s="8"/>
      <c r="U190" s="8"/>
      <c r="V190" s="8"/>
      <c r="W190" s="8"/>
      <c r="X190" s="8"/>
      <c r="Y190" s="8"/>
      <c r="Z190" s="8"/>
    </row>
    <row r="191" ht="12.75" customHeight="1">
      <c r="A191" s="116"/>
      <c r="B191" s="8"/>
      <c r="C191" s="8"/>
      <c r="D191" s="8"/>
      <c r="E191" s="8"/>
      <c r="F191" s="8"/>
      <c r="G191" s="8"/>
      <c r="H191" s="8"/>
      <c r="I191" s="8"/>
      <c r="J191" s="92"/>
      <c r="K191" s="8"/>
      <c r="L191" s="8"/>
      <c r="M191" s="8"/>
      <c r="N191" s="8"/>
      <c r="O191" s="8"/>
      <c r="P191" s="8"/>
      <c r="Q191" s="8"/>
      <c r="R191" s="8"/>
      <c r="S191" s="8"/>
      <c r="T191" s="8"/>
      <c r="U191" s="8"/>
      <c r="V191" s="8"/>
      <c r="W191" s="8"/>
      <c r="X191" s="8"/>
      <c r="Y191" s="8"/>
      <c r="Z191" s="8"/>
    </row>
    <row r="192" ht="12.75" customHeight="1">
      <c r="A192" s="116"/>
      <c r="B192" s="8"/>
      <c r="C192" s="8"/>
      <c r="D192" s="8"/>
      <c r="E192" s="8"/>
      <c r="F192" s="8"/>
      <c r="G192" s="8"/>
      <c r="H192" s="8"/>
      <c r="I192" s="8"/>
      <c r="J192" s="92"/>
      <c r="K192" s="8"/>
      <c r="L192" s="8"/>
      <c r="M192" s="8"/>
      <c r="N192" s="8"/>
      <c r="O192" s="8"/>
      <c r="P192" s="8"/>
      <c r="Q192" s="8"/>
      <c r="R192" s="8"/>
      <c r="S192" s="8"/>
      <c r="T192" s="8"/>
      <c r="U192" s="8"/>
      <c r="V192" s="8"/>
      <c r="W192" s="8"/>
      <c r="X192" s="8"/>
      <c r="Y192" s="8"/>
      <c r="Z192" s="8"/>
    </row>
    <row r="193" ht="12.75" customHeight="1">
      <c r="A193" s="116"/>
      <c r="B193" s="8"/>
      <c r="C193" s="8"/>
      <c r="D193" s="8"/>
      <c r="E193" s="8"/>
      <c r="F193" s="8"/>
      <c r="G193" s="8"/>
      <c r="H193" s="8"/>
      <c r="I193" s="8"/>
      <c r="J193" s="92"/>
      <c r="K193" s="8"/>
      <c r="L193" s="8"/>
      <c r="M193" s="8"/>
      <c r="N193" s="8"/>
      <c r="O193" s="8"/>
      <c r="P193" s="8"/>
      <c r="Q193" s="8"/>
      <c r="R193" s="8"/>
      <c r="S193" s="8"/>
      <c r="T193" s="8"/>
      <c r="U193" s="8"/>
      <c r="V193" s="8"/>
      <c r="W193" s="8"/>
      <c r="X193" s="8"/>
      <c r="Y193" s="8"/>
      <c r="Z193" s="8"/>
    </row>
    <row r="194" ht="12.75" customHeight="1">
      <c r="A194" s="116"/>
      <c r="B194" s="8"/>
      <c r="C194" s="8"/>
      <c r="D194" s="8"/>
      <c r="E194" s="8"/>
      <c r="F194" s="8"/>
      <c r="G194" s="8"/>
      <c r="H194" s="8"/>
      <c r="I194" s="8"/>
      <c r="J194" s="92"/>
      <c r="K194" s="8"/>
      <c r="L194" s="8"/>
      <c r="M194" s="8"/>
      <c r="N194" s="8"/>
      <c r="O194" s="8"/>
      <c r="P194" s="8"/>
      <c r="Q194" s="8"/>
      <c r="R194" s="8"/>
      <c r="S194" s="8"/>
      <c r="T194" s="8"/>
      <c r="U194" s="8"/>
      <c r="V194" s="8"/>
      <c r="W194" s="8"/>
      <c r="X194" s="8"/>
      <c r="Y194" s="8"/>
      <c r="Z194" s="8"/>
    </row>
    <row r="195" ht="12.75" customHeight="1">
      <c r="A195" s="116"/>
      <c r="B195" s="8"/>
      <c r="C195" s="8"/>
      <c r="D195" s="8"/>
      <c r="E195" s="8"/>
      <c r="F195" s="8"/>
      <c r="G195" s="8"/>
      <c r="H195" s="8"/>
      <c r="I195" s="8"/>
      <c r="J195" s="92"/>
      <c r="K195" s="8"/>
      <c r="L195" s="8"/>
      <c r="M195" s="8"/>
      <c r="N195" s="8"/>
      <c r="O195" s="8"/>
      <c r="P195" s="8"/>
      <c r="Q195" s="8"/>
      <c r="R195" s="8"/>
      <c r="S195" s="8"/>
      <c r="T195" s="8"/>
      <c r="U195" s="8"/>
      <c r="V195" s="8"/>
      <c r="W195" s="8"/>
      <c r="X195" s="8"/>
      <c r="Y195" s="8"/>
      <c r="Z195" s="8"/>
    </row>
    <row r="196" ht="12.75" customHeight="1">
      <c r="A196" s="116"/>
      <c r="B196" s="8"/>
      <c r="C196" s="8"/>
      <c r="D196" s="8"/>
      <c r="E196" s="8"/>
      <c r="F196" s="8"/>
      <c r="G196" s="8"/>
      <c r="H196" s="8"/>
      <c r="I196" s="8"/>
      <c r="J196" s="92"/>
      <c r="K196" s="8"/>
      <c r="L196" s="8"/>
      <c r="M196" s="8"/>
      <c r="N196" s="8"/>
      <c r="O196" s="8"/>
      <c r="P196" s="8"/>
      <c r="Q196" s="8"/>
      <c r="R196" s="8"/>
      <c r="S196" s="8"/>
      <c r="T196" s="8"/>
      <c r="U196" s="8"/>
      <c r="V196" s="8"/>
      <c r="W196" s="8"/>
      <c r="X196" s="8"/>
      <c r="Y196" s="8"/>
      <c r="Z196" s="8"/>
    </row>
    <row r="197" ht="12.75" customHeight="1">
      <c r="A197" s="116"/>
      <c r="B197" s="8"/>
      <c r="C197" s="8"/>
      <c r="D197" s="8"/>
      <c r="E197" s="8"/>
      <c r="F197" s="8"/>
      <c r="G197" s="8"/>
      <c r="H197" s="8"/>
      <c r="I197" s="8"/>
      <c r="J197" s="92"/>
      <c r="K197" s="8"/>
      <c r="L197" s="8"/>
      <c r="M197" s="8"/>
      <c r="N197" s="8"/>
      <c r="O197" s="8"/>
      <c r="P197" s="8"/>
      <c r="Q197" s="8"/>
      <c r="R197" s="8"/>
      <c r="S197" s="8"/>
      <c r="T197" s="8"/>
      <c r="U197" s="8"/>
      <c r="V197" s="8"/>
      <c r="W197" s="8"/>
      <c r="X197" s="8"/>
      <c r="Y197" s="8"/>
      <c r="Z197" s="8"/>
    </row>
    <row r="198" ht="12.75" customHeight="1">
      <c r="A198" s="116"/>
      <c r="B198" s="8"/>
      <c r="C198" s="8"/>
      <c r="D198" s="8"/>
      <c r="E198" s="8"/>
      <c r="F198" s="8"/>
      <c r="G198" s="8"/>
      <c r="H198" s="8"/>
      <c r="I198" s="8"/>
      <c r="J198" s="92"/>
      <c r="K198" s="8"/>
      <c r="L198" s="8"/>
      <c r="M198" s="8"/>
      <c r="N198" s="8"/>
      <c r="O198" s="8"/>
      <c r="P198" s="8"/>
      <c r="Q198" s="8"/>
      <c r="R198" s="8"/>
      <c r="S198" s="8"/>
      <c r="T198" s="8"/>
      <c r="U198" s="8"/>
      <c r="V198" s="8"/>
      <c r="W198" s="8"/>
      <c r="X198" s="8"/>
      <c r="Y198" s="8"/>
      <c r="Z198" s="8"/>
    </row>
    <row r="199" ht="12.75" customHeight="1">
      <c r="A199" s="116"/>
      <c r="B199" s="8"/>
      <c r="C199" s="8"/>
      <c r="D199" s="8"/>
      <c r="E199" s="8"/>
      <c r="F199" s="8"/>
      <c r="G199" s="8"/>
      <c r="H199" s="8"/>
      <c r="I199" s="8"/>
      <c r="J199" s="92"/>
      <c r="K199" s="8"/>
      <c r="L199" s="8"/>
      <c r="M199" s="8"/>
      <c r="N199" s="8"/>
      <c r="O199" s="8"/>
      <c r="P199" s="8"/>
      <c r="Q199" s="8"/>
      <c r="R199" s="8"/>
      <c r="S199" s="8"/>
      <c r="T199" s="8"/>
      <c r="U199" s="8"/>
      <c r="V199" s="8"/>
      <c r="W199" s="8"/>
      <c r="X199" s="8"/>
      <c r="Y199" s="8"/>
      <c r="Z199" s="8"/>
    </row>
    <row r="200" ht="12.75" customHeight="1">
      <c r="A200" s="116"/>
      <c r="B200" s="8"/>
      <c r="C200" s="8"/>
      <c r="D200" s="8"/>
      <c r="E200" s="8"/>
      <c r="F200" s="8"/>
      <c r="G200" s="8"/>
      <c r="H200" s="8"/>
      <c r="I200" s="8"/>
      <c r="J200" s="92"/>
      <c r="K200" s="8"/>
      <c r="L200" s="8"/>
      <c r="M200" s="8"/>
      <c r="N200" s="8"/>
      <c r="O200" s="8"/>
      <c r="P200" s="8"/>
      <c r="Q200" s="8"/>
      <c r="R200" s="8"/>
      <c r="S200" s="8"/>
      <c r="T200" s="8"/>
      <c r="U200" s="8"/>
      <c r="V200" s="8"/>
      <c r="W200" s="8"/>
      <c r="X200" s="8"/>
      <c r="Y200" s="8"/>
      <c r="Z200" s="8"/>
    </row>
    <row r="201" ht="12.75" customHeight="1">
      <c r="A201" s="116"/>
      <c r="B201" s="8"/>
      <c r="C201" s="8"/>
      <c r="D201" s="8"/>
      <c r="E201" s="8"/>
      <c r="F201" s="8"/>
      <c r="G201" s="8"/>
      <c r="H201" s="8"/>
      <c r="I201" s="8"/>
      <c r="J201" s="92"/>
      <c r="K201" s="8"/>
      <c r="L201" s="8"/>
      <c r="M201" s="8"/>
      <c r="N201" s="8"/>
      <c r="O201" s="8"/>
      <c r="P201" s="8"/>
      <c r="Q201" s="8"/>
      <c r="R201" s="8"/>
      <c r="S201" s="8"/>
      <c r="T201" s="8"/>
      <c r="U201" s="8"/>
      <c r="V201" s="8"/>
      <c r="W201" s="8"/>
      <c r="X201" s="8"/>
      <c r="Y201" s="8"/>
      <c r="Z201" s="8"/>
    </row>
    <row r="202" ht="12.75" customHeight="1">
      <c r="A202" s="116"/>
      <c r="B202" s="8"/>
      <c r="C202" s="8"/>
      <c r="D202" s="8"/>
      <c r="E202" s="8"/>
      <c r="F202" s="8"/>
      <c r="G202" s="8"/>
      <c r="H202" s="8"/>
      <c r="I202" s="8"/>
      <c r="J202" s="92"/>
      <c r="K202" s="8"/>
      <c r="L202" s="8"/>
      <c r="M202" s="8"/>
      <c r="N202" s="8"/>
      <c r="O202" s="8"/>
      <c r="P202" s="8"/>
      <c r="Q202" s="8"/>
      <c r="R202" s="8"/>
      <c r="S202" s="8"/>
      <c r="T202" s="8"/>
      <c r="U202" s="8"/>
      <c r="V202" s="8"/>
      <c r="W202" s="8"/>
      <c r="X202" s="8"/>
      <c r="Y202" s="8"/>
      <c r="Z202" s="8"/>
    </row>
    <row r="203" ht="12.75" customHeight="1">
      <c r="A203" s="116"/>
      <c r="B203" s="8"/>
      <c r="C203" s="8"/>
      <c r="D203" s="8"/>
      <c r="E203" s="8"/>
      <c r="F203" s="8"/>
      <c r="G203" s="8"/>
      <c r="H203" s="8"/>
      <c r="I203" s="8"/>
      <c r="J203" s="92"/>
      <c r="K203" s="8"/>
      <c r="L203" s="8"/>
      <c r="M203" s="8"/>
      <c r="N203" s="8"/>
      <c r="O203" s="8"/>
      <c r="P203" s="8"/>
      <c r="Q203" s="8"/>
      <c r="R203" s="8"/>
      <c r="S203" s="8"/>
      <c r="T203" s="8"/>
      <c r="U203" s="8"/>
      <c r="V203" s="8"/>
      <c r="W203" s="8"/>
      <c r="X203" s="8"/>
      <c r="Y203" s="8"/>
      <c r="Z203" s="8"/>
    </row>
    <row r="204" ht="12.75" customHeight="1">
      <c r="A204" s="116"/>
      <c r="B204" s="8"/>
      <c r="C204" s="8"/>
      <c r="D204" s="8"/>
      <c r="E204" s="8"/>
      <c r="F204" s="8"/>
      <c r="G204" s="8"/>
      <c r="H204" s="8"/>
      <c r="I204" s="8"/>
      <c r="J204" s="92"/>
      <c r="K204" s="8"/>
      <c r="L204" s="8"/>
      <c r="M204" s="8"/>
      <c r="N204" s="8"/>
      <c r="O204" s="8"/>
      <c r="P204" s="8"/>
      <c r="Q204" s="8"/>
      <c r="R204" s="8"/>
      <c r="S204" s="8"/>
      <c r="T204" s="8"/>
      <c r="U204" s="8"/>
      <c r="V204" s="8"/>
      <c r="W204" s="8"/>
      <c r="X204" s="8"/>
      <c r="Y204" s="8"/>
      <c r="Z204" s="8"/>
    </row>
    <row r="205" ht="12.75" customHeight="1">
      <c r="A205" s="116"/>
      <c r="B205" s="8"/>
      <c r="C205" s="8"/>
      <c r="D205" s="8"/>
      <c r="E205" s="8"/>
      <c r="F205" s="8"/>
      <c r="G205" s="8"/>
      <c r="H205" s="8"/>
      <c r="I205" s="8"/>
      <c r="J205" s="92"/>
      <c r="K205" s="8"/>
      <c r="L205" s="8"/>
      <c r="M205" s="8"/>
      <c r="N205" s="8"/>
      <c r="O205" s="8"/>
      <c r="P205" s="8"/>
      <c r="Q205" s="8"/>
      <c r="R205" s="8"/>
      <c r="S205" s="8"/>
      <c r="T205" s="8"/>
      <c r="U205" s="8"/>
      <c r="V205" s="8"/>
      <c r="W205" s="8"/>
      <c r="X205" s="8"/>
      <c r="Y205" s="8"/>
      <c r="Z205" s="8"/>
    </row>
    <row r="206" ht="12.75" customHeight="1">
      <c r="A206" s="116"/>
      <c r="B206" s="8"/>
      <c r="C206" s="8"/>
      <c r="D206" s="8"/>
      <c r="E206" s="8"/>
      <c r="F206" s="8"/>
      <c r="G206" s="8"/>
      <c r="H206" s="8"/>
      <c r="I206" s="8"/>
      <c r="J206" s="92"/>
      <c r="K206" s="8"/>
      <c r="L206" s="8"/>
      <c r="M206" s="8"/>
      <c r="N206" s="8"/>
      <c r="O206" s="8"/>
      <c r="P206" s="8"/>
      <c r="Q206" s="8"/>
      <c r="R206" s="8"/>
      <c r="S206" s="8"/>
      <c r="T206" s="8"/>
      <c r="U206" s="8"/>
      <c r="V206" s="8"/>
      <c r="W206" s="8"/>
      <c r="X206" s="8"/>
      <c r="Y206" s="8"/>
      <c r="Z206" s="8"/>
    </row>
    <row r="207" ht="12.75" customHeight="1">
      <c r="A207" s="116"/>
      <c r="B207" s="8"/>
      <c r="C207" s="8"/>
      <c r="D207" s="8"/>
      <c r="E207" s="8"/>
      <c r="F207" s="8"/>
      <c r="G207" s="8"/>
      <c r="H207" s="8"/>
      <c r="I207" s="8"/>
      <c r="J207" s="92"/>
      <c r="K207" s="8"/>
      <c r="L207" s="8"/>
      <c r="M207" s="8"/>
      <c r="N207" s="8"/>
      <c r="O207" s="8"/>
      <c r="P207" s="8"/>
      <c r="Q207" s="8"/>
      <c r="R207" s="8"/>
      <c r="S207" s="8"/>
      <c r="T207" s="8"/>
      <c r="U207" s="8"/>
      <c r="V207" s="8"/>
      <c r="W207" s="8"/>
      <c r="X207" s="8"/>
      <c r="Y207" s="8"/>
      <c r="Z207" s="8"/>
    </row>
    <row r="208" ht="12.75" customHeight="1">
      <c r="A208" s="116"/>
      <c r="B208" s="8"/>
      <c r="C208" s="8"/>
      <c r="D208" s="8"/>
      <c r="E208" s="8"/>
      <c r="F208" s="8"/>
      <c r="G208" s="8"/>
      <c r="H208" s="8"/>
      <c r="I208" s="8"/>
      <c r="J208" s="92"/>
      <c r="K208" s="8"/>
      <c r="L208" s="8"/>
      <c r="M208" s="8"/>
      <c r="N208" s="8"/>
      <c r="O208" s="8"/>
      <c r="P208" s="8"/>
      <c r="Q208" s="8"/>
      <c r="R208" s="8"/>
      <c r="S208" s="8"/>
      <c r="T208" s="8"/>
      <c r="U208" s="8"/>
      <c r="V208" s="8"/>
      <c r="W208" s="8"/>
      <c r="X208" s="8"/>
      <c r="Y208" s="8"/>
      <c r="Z208" s="8"/>
    </row>
    <row r="209" ht="12.75" customHeight="1">
      <c r="A209" s="116"/>
      <c r="B209" s="8"/>
      <c r="C209" s="8"/>
      <c r="D209" s="8"/>
      <c r="E209" s="8"/>
      <c r="F209" s="8"/>
      <c r="G209" s="8"/>
      <c r="H209" s="8"/>
      <c r="I209" s="8"/>
      <c r="J209" s="92"/>
      <c r="K209" s="8"/>
      <c r="L209" s="8"/>
      <c r="M209" s="8"/>
      <c r="N209" s="8"/>
      <c r="O209" s="8"/>
      <c r="P209" s="8"/>
      <c r="Q209" s="8"/>
      <c r="R209" s="8"/>
      <c r="S209" s="8"/>
      <c r="T209" s="8"/>
      <c r="U209" s="8"/>
      <c r="V209" s="8"/>
      <c r="W209" s="8"/>
      <c r="X209" s="8"/>
      <c r="Y209" s="8"/>
      <c r="Z209" s="8"/>
    </row>
    <row r="210" ht="12.75" customHeight="1">
      <c r="A210" s="116"/>
      <c r="B210" s="8"/>
      <c r="C210" s="8"/>
      <c r="D210" s="8"/>
      <c r="E210" s="8"/>
      <c r="F210" s="8"/>
      <c r="G210" s="8"/>
      <c r="H210" s="8"/>
      <c r="I210" s="8"/>
      <c r="J210" s="92"/>
      <c r="K210" s="8"/>
      <c r="L210" s="8"/>
      <c r="M210" s="8"/>
      <c r="N210" s="8"/>
      <c r="O210" s="8"/>
      <c r="P210" s="8"/>
      <c r="Q210" s="8"/>
      <c r="R210" s="8"/>
      <c r="S210" s="8"/>
      <c r="T210" s="8"/>
      <c r="U210" s="8"/>
      <c r="V210" s="8"/>
      <c r="W210" s="8"/>
      <c r="X210" s="8"/>
      <c r="Y210" s="8"/>
      <c r="Z210" s="8"/>
    </row>
    <row r="211" ht="12.75" customHeight="1">
      <c r="A211" s="116"/>
      <c r="B211" s="8"/>
      <c r="C211" s="8"/>
      <c r="D211" s="8"/>
      <c r="E211" s="8"/>
      <c r="F211" s="8"/>
      <c r="G211" s="8"/>
      <c r="H211" s="8"/>
      <c r="I211" s="8"/>
      <c r="J211" s="92"/>
      <c r="K211" s="8"/>
      <c r="L211" s="8"/>
      <c r="M211" s="8"/>
      <c r="N211" s="8"/>
      <c r="O211" s="8"/>
      <c r="P211" s="8"/>
      <c r="Q211" s="8"/>
      <c r="R211" s="8"/>
      <c r="S211" s="8"/>
      <c r="T211" s="8"/>
      <c r="U211" s="8"/>
      <c r="V211" s="8"/>
      <c r="W211" s="8"/>
      <c r="X211" s="8"/>
      <c r="Y211" s="8"/>
      <c r="Z211" s="8"/>
    </row>
    <row r="212" ht="12.75" customHeight="1">
      <c r="A212" s="116"/>
      <c r="B212" s="8"/>
      <c r="C212" s="8"/>
      <c r="D212" s="8"/>
      <c r="E212" s="8"/>
      <c r="F212" s="8"/>
      <c r="G212" s="8"/>
      <c r="H212" s="8"/>
      <c r="I212" s="8"/>
      <c r="J212" s="92"/>
      <c r="K212" s="8"/>
      <c r="L212" s="8"/>
      <c r="M212" s="8"/>
      <c r="N212" s="8"/>
      <c r="O212" s="8"/>
      <c r="P212" s="8"/>
      <c r="Q212" s="8"/>
      <c r="R212" s="8"/>
      <c r="S212" s="8"/>
      <c r="T212" s="8"/>
      <c r="U212" s="8"/>
      <c r="V212" s="8"/>
      <c r="W212" s="8"/>
      <c r="X212" s="8"/>
      <c r="Y212" s="8"/>
      <c r="Z212" s="8"/>
    </row>
    <row r="213" ht="12.75" customHeight="1">
      <c r="A213" s="116"/>
      <c r="B213" s="8"/>
      <c r="C213" s="8"/>
      <c r="D213" s="8"/>
      <c r="E213" s="8"/>
      <c r="F213" s="8"/>
      <c r="G213" s="8"/>
      <c r="H213" s="8"/>
      <c r="I213" s="8"/>
      <c r="J213" s="92"/>
      <c r="K213" s="8"/>
      <c r="L213" s="8"/>
      <c r="M213" s="8"/>
      <c r="N213" s="8"/>
      <c r="O213" s="8"/>
      <c r="P213" s="8"/>
      <c r="Q213" s="8"/>
      <c r="R213" s="8"/>
      <c r="S213" s="8"/>
      <c r="T213" s="8"/>
      <c r="U213" s="8"/>
      <c r="V213" s="8"/>
      <c r="W213" s="8"/>
      <c r="X213" s="8"/>
      <c r="Y213" s="8"/>
      <c r="Z213" s="8"/>
    </row>
    <row r="214" ht="12.75" customHeight="1">
      <c r="A214" s="116"/>
      <c r="B214" s="8"/>
      <c r="C214" s="8"/>
      <c r="D214" s="8"/>
      <c r="E214" s="8"/>
      <c r="F214" s="8"/>
      <c r="G214" s="8"/>
      <c r="H214" s="8"/>
      <c r="I214" s="8"/>
      <c r="J214" s="92"/>
      <c r="K214" s="8"/>
      <c r="L214" s="8"/>
      <c r="M214" s="8"/>
      <c r="N214" s="8"/>
      <c r="O214" s="8"/>
      <c r="P214" s="8"/>
      <c r="Q214" s="8"/>
      <c r="R214" s="8"/>
      <c r="S214" s="8"/>
      <c r="T214" s="8"/>
      <c r="U214" s="8"/>
      <c r="V214" s="8"/>
      <c r="W214" s="8"/>
      <c r="X214" s="8"/>
      <c r="Y214" s="8"/>
      <c r="Z214" s="8"/>
    </row>
    <row r="215" ht="12.75" customHeight="1">
      <c r="A215" s="116"/>
      <c r="B215" s="8"/>
      <c r="C215" s="8"/>
      <c r="D215" s="8"/>
      <c r="E215" s="8"/>
      <c r="F215" s="8"/>
      <c r="G215" s="8"/>
      <c r="H215" s="8"/>
      <c r="I215" s="8"/>
      <c r="J215" s="92"/>
      <c r="K215" s="8"/>
      <c r="L215" s="8"/>
      <c r="M215" s="8"/>
      <c r="N215" s="8"/>
      <c r="O215" s="8"/>
      <c r="P215" s="8"/>
      <c r="Q215" s="8"/>
      <c r="R215" s="8"/>
      <c r="S215" s="8"/>
      <c r="T215" s="8"/>
      <c r="U215" s="8"/>
      <c r="V215" s="8"/>
      <c r="W215" s="8"/>
      <c r="X215" s="8"/>
      <c r="Y215" s="8"/>
      <c r="Z215" s="8"/>
    </row>
    <row r="216" ht="12.75" customHeight="1">
      <c r="A216" s="116"/>
      <c r="B216" s="8"/>
      <c r="C216" s="8"/>
      <c r="D216" s="8"/>
      <c r="E216" s="8"/>
      <c r="F216" s="8"/>
      <c r="G216" s="8"/>
      <c r="H216" s="8"/>
      <c r="I216" s="8"/>
      <c r="J216" s="92"/>
      <c r="K216" s="8"/>
      <c r="L216" s="8"/>
      <c r="M216" s="8"/>
      <c r="N216" s="8"/>
      <c r="O216" s="8"/>
      <c r="P216" s="8"/>
      <c r="Q216" s="8"/>
      <c r="R216" s="8"/>
      <c r="S216" s="8"/>
      <c r="T216" s="8"/>
      <c r="U216" s="8"/>
      <c r="V216" s="8"/>
      <c r="W216" s="8"/>
      <c r="X216" s="8"/>
      <c r="Y216" s="8"/>
      <c r="Z216" s="8"/>
    </row>
    <row r="217" ht="12.75" customHeight="1">
      <c r="A217" s="116"/>
      <c r="B217" s="8"/>
      <c r="C217" s="8"/>
      <c r="D217" s="8"/>
      <c r="E217" s="8"/>
      <c r="F217" s="8"/>
      <c r="G217" s="8"/>
      <c r="H217" s="8"/>
      <c r="I217" s="8"/>
      <c r="J217" s="92"/>
      <c r="K217" s="8"/>
      <c r="L217" s="8"/>
      <c r="M217" s="8"/>
      <c r="N217" s="8"/>
      <c r="O217" s="8"/>
      <c r="P217" s="8"/>
      <c r="Q217" s="8"/>
      <c r="R217" s="8"/>
      <c r="S217" s="8"/>
      <c r="T217" s="8"/>
      <c r="U217" s="8"/>
      <c r="V217" s="8"/>
      <c r="W217" s="8"/>
      <c r="X217" s="8"/>
      <c r="Y217" s="8"/>
      <c r="Z217" s="8"/>
    </row>
    <row r="218" ht="12.75" customHeight="1">
      <c r="A218" s="116"/>
      <c r="B218" s="8"/>
      <c r="C218" s="8"/>
      <c r="D218" s="8"/>
      <c r="E218" s="8"/>
      <c r="F218" s="8"/>
      <c r="G218" s="8"/>
      <c r="H218" s="8"/>
      <c r="I218" s="8"/>
      <c r="J218" s="92"/>
      <c r="K218" s="8"/>
      <c r="L218" s="8"/>
      <c r="M218" s="8"/>
      <c r="N218" s="8"/>
      <c r="O218" s="8"/>
      <c r="P218" s="8"/>
      <c r="Q218" s="8"/>
      <c r="R218" s="8"/>
      <c r="S218" s="8"/>
      <c r="T218" s="8"/>
      <c r="U218" s="8"/>
      <c r="V218" s="8"/>
      <c r="W218" s="8"/>
      <c r="X218" s="8"/>
      <c r="Y218" s="8"/>
      <c r="Z218" s="8"/>
    </row>
    <row r="219" ht="12.75" customHeight="1">
      <c r="A219" s="116"/>
      <c r="B219" s="8"/>
      <c r="C219" s="8"/>
      <c r="D219" s="8"/>
      <c r="E219" s="8"/>
      <c r="F219" s="8"/>
      <c r="G219" s="8"/>
      <c r="H219" s="8"/>
      <c r="I219" s="8"/>
      <c r="J219" s="92"/>
      <c r="K219" s="8"/>
      <c r="L219" s="8"/>
      <c r="M219" s="8"/>
      <c r="N219" s="8"/>
      <c r="O219" s="8"/>
      <c r="P219" s="8"/>
      <c r="Q219" s="8"/>
      <c r="R219" s="8"/>
      <c r="S219" s="8"/>
      <c r="T219" s="8"/>
      <c r="U219" s="8"/>
      <c r="V219" s="8"/>
      <c r="W219" s="8"/>
      <c r="X219" s="8"/>
      <c r="Y219" s="8"/>
      <c r="Z219" s="8"/>
    </row>
    <row r="220" ht="12.75" customHeight="1">
      <c r="A220" s="116"/>
      <c r="B220" s="8"/>
      <c r="C220" s="8"/>
      <c r="D220" s="8"/>
      <c r="E220" s="8"/>
      <c r="F220" s="8"/>
      <c r="G220" s="8"/>
      <c r="H220" s="8"/>
      <c r="I220" s="8"/>
      <c r="J220" s="92"/>
      <c r="K220" s="8"/>
      <c r="L220" s="8"/>
      <c r="M220" s="8"/>
      <c r="N220" s="8"/>
      <c r="O220" s="8"/>
      <c r="P220" s="8"/>
      <c r="Q220" s="8"/>
      <c r="R220" s="8"/>
      <c r="S220" s="8"/>
      <c r="T220" s="8"/>
      <c r="U220" s="8"/>
      <c r="V220" s="8"/>
      <c r="W220" s="8"/>
      <c r="X220" s="8"/>
      <c r="Y220" s="8"/>
      <c r="Z220" s="8"/>
    </row>
    <row r="221" ht="12.75" customHeight="1">
      <c r="A221" s="116"/>
      <c r="B221" s="8"/>
      <c r="C221" s="8"/>
      <c r="D221" s="8"/>
      <c r="E221" s="8"/>
      <c r="F221" s="8"/>
      <c r="G221" s="8"/>
      <c r="H221" s="8"/>
      <c r="I221" s="8"/>
      <c r="J221" s="92"/>
      <c r="K221" s="8"/>
      <c r="L221" s="8"/>
      <c r="M221" s="8"/>
      <c r="N221" s="8"/>
      <c r="O221" s="8"/>
      <c r="P221" s="8"/>
      <c r="Q221" s="8"/>
      <c r="R221" s="8"/>
      <c r="S221" s="8"/>
      <c r="T221" s="8"/>
      <c r="U221" s="8"/>
      <c r="V221" s="8"/>
      <c r="W221" s="8"/>
      <c r="X221" s="8"/>
      <c r="Y221" s="8"/>
      <c r="Z221" s="8"/>
    </row>
    <row r="222" ht="12.75" customHeight="1">
      <c r="A222" s="116"/>
      <c r="B222" s="8"/>
      <c r="C222" s="8"/>
      <c r="D222" s="8"/>
      <c r="E222" s="8"/>
      <c r="F222" s="8"/>
      <c r="G222" s="8"/>
      <c r="H222" s="8"/>
      <c r="I222" s="8"/>
      <c r="J222" s="92"/>
      <c r="K222" s="8"/>
      <c r="L222" s="8"/>
      <c r="M222" s="8"/>
      <c r="N222" s="8"/>
      <c r="O222" s="8"/>
      <c r="P222" s="8"/>
      <c r="Q222" s="8"/>
      <c r="R222" s="8"/>
      <c r="S222" s="8"/>
      <c r="T222" s="8"/>
      <c r="U222" s="8"/>
      <c r="V222" s="8"/>
      <c r="W222" s="8"/>
      <c r="X222" s="8"/>
      <c r="Y222" s="8"/>
      <c r="Z222" s="8"/>
    </row>
    <row r="223" ht="12.75" customHeight="1">
      <c r="A223" s="116"/>
      <c r="B223" s="8"/>
      <c r="C223" s="8"/>
      <c r="D223" s="8"/>
      <c r="E223" s="8"/>
      <c r="F223" s="8"/>
      <c r="G223" s="8"/>
      <c r="H223" s="8"/>
      <c r="I223" s="8"/>
      <c r="J223" s="92"/>
      <c r="K223" s="8"/>
      <c r="L223" s="8"/>
      <c r="M223" s="8"/>
      <c r="N223" s="8"/>
      <c r="O223" s="8"/>
      <c r="P223" s="8"/>
      <c r="Q223" s="8"/>
      <c r="R223" s="8"/>
      <c r="S223" s="8"/>
      <c r="T223" s="8"/>
      <c r="U223" s="8"/>
      <c r="V223" s="8"/>
      <c r="W223" s="8"/>
      <c r="X223" s="8"/>
      <c r="Y223" s="8"/>
      <c r="Z223" s="8"/>
    </row>
    <row r="224" ht="12.75" customHeight="1">
      <c r="A224" s="116"/>
      <c r="B224" s="8"/>
      <c r="C224" s="8"/>
      <c r="D224" s="8"/>
      <c r="E224" s="8"/>
      <c r="F224" s="8"/>
      <c r="G224" s="8"/>
      <c r="H224" s="8"/>
      <c r="I224" s="8"/>
      <c r="J224" s="92"/>
      <c r="K224" s="8"/>
      <c r="L224" s="8"/>
      <c r="M224" s="8"/>
      <c r="N224" s="8"/>
      <c r="O224" s="8"/>
      <c r="P224" s="8"/>
      <c r="Q224" s="8"/>
      <c r="R224" s="8"/>
      <c r="S224" s="8"/>
      <c r="T224" s="8"/>
      <c r="U224" s="8"/>
      <c r="V224" s="8"/>
      <c r="W224" s="8"/>
      <c r="X224" s="8"/>
      <c r="Y224" s="8"/>
      <c r="Z224" s="8"/>
    </row>
    <row r="225" ht="12.75" customHeight="1">
      <c r="A225" s="116"/>
      <c r="B225" s="8"/>
      <c r="C225" s="8"/>
      <c r="D225" s="8"/>
      <c r="E225" s="8"/>
      <c r="F225" s="8"/>
      <c r="G225" s="8"/>
      <c r="H225" s="8"/>
      <c r="I225" s="8"/>
      <c r="J225" s="92"/>
      <c r="K225" s="8"/>
      <c r="L225" s="8"/>
      <c r="M225" s="8"/>
      <c r="N225" s="8"/>
      <c r="O225" s="8"/>
      <c r="P225" s="8"/>
      <c r="Q225" s="8"/>
      <c r="R225" s="8"/>
      <c r="S225" s="8"/>
      <c r="T225" s="8"/>
      <c r="U225" s="8"/>
      <c r="V225" s="8"/>
      <c r="W225" s="8"/>
      <c r="X225" s="8"/>
      <c r="Y225" s="8"/>
      <c r="Z225" s="8"/>
    </row>
    <row r="226" ht="12.75" customHeight="1">
      <c r="A226" s="116"/>
      <c r="B226" s="8"/>
      <c r="C226" s="8"/>
      <c r="D226" s="8"/>
      <c r="E226" s="8"/>
      <c r="F226" s="8"/>
      <c r="G226" s="8"/>
      <c r="H226" s="8"/>
      <c r="I226" s="8"/>
      <c r="J226" s="92"/>
      <c r="K226" s="8"/>
      <c r="L226" s="8"/>
      <c r="M226" s="8"/>
      <c r="N226" s="8"/>
      <c r="O226" s="8"/>
      <c r="P226" s="8"/>
      <c r="Q226" s="8"/>
      <c r="R226" s="8"/>
      <c r="S226" s="8"/>
      <c r="T226" s="8"/>
      <c r="U226" s="8"/>
      <c r="V226" s="8"/>
      <c r="W226" s="8"/>
      <c r="X226" s="8"/>
      <c r="Y226" s="8"/>
      <c r="Z226" s="8"/>
    </row>
    <row r="227" ht="12.75" customHeight="1">
      <c r="A227" s="116"/>
      <c r="B227" s="8"/>
      <c r="C227" s="8"/>
      <c r="D227" s="8"/>
      <c r="E227" s="8"/>
      <c r="F227" s="8"/>
      <c r="G227" s="8"/>
      <c r="H227" s="8"/>
      <c r="I227" s="8"/>
      <c r="J227" s="92"/>
      <c r="K227" s="8"/>
      <c r="L227" s="8"/>
      <c r="M227" s="8"/>
      <c r="N227" s="8"/>
      <c r="O227" s="8"/>
      <c r="P227" s="8"/>
      <c r="Q227" s="8"/>
      <c r="R227" s="8"/>
      <c r="S227" s="8"/>
      <c r="T227" s="8"/>
      <c r="U227" s="8"/>
      <c r="V227" s="8"/>
      <c r="W227" s="8"/>
      <c r="X227" s="8"/>
      <c r="Y227" s="8"/>
      <c r="Z227" s="8"/>
    </row>
    <row r="228" ht="12.75" customHeight="1">
      <c r="A228" s="116"/>
      <c r="B228" s="8"/>
      <c r="C228" s="8"/>
      <c r="D228" s="8"/>
      <c r="E228" s="8"/>
      <c r="F228" s="8"/>
      <c r="G228" s="8"/>
      <c r="H228" s="8"/>
      <c r="I228" s="8"/>
      <c r="J228" s="92"/>
      <c r="K228" s="8"/>
      <c r="L228" s="8"/>
      <c r="M228" s="8"/>
      <c r="N228" s="8"/>
      <c r="O228" s="8"/>
      <c r="P228" s="8"/>
      <c r="Q228" s="8"/>
      <c r="R228" s="8"/>
      <c r="S228" s="8"/>
      <c r="T228" s="8"/>
      <c r="U228" s="8"/>
      <c r="V228" s="8"/>
      <c r="W228" s="8"/>
      <c r="X228" s="8"/>
      <c r="Y228" s="8"/>
      <c r="Z228" s="8"/>
    </row>
    <row r="229" ht="12.75" customHeight="1">
      <c r="A229" s="116"/>
      <c r="B229" s="8"/>
      <c r="C229" s="8"/>
      <c r="D229" s="8"/>
      <c r="E229" s="8"/>
      <c r="F229" s="8"/>
      <c r="G229" s="8"/>
      <c r="H229" s="8"/>
      <c r="I229" s="8"/>
      <c r="J229" s="92"/>
      <c r="K229" s="8"/>
      <c r="L229" s="8"/>
      <c r="M229" s="8"/>
      <c r="N229" s="8"/>
      <c r="O229" s="8"/>
      <c r="P229" s="8"/>
      <c r="Q229" s="8"/>
      <c r="R229" s="8"/>
      <c r="S229" s="8"/>
      <c r="T229" s="8"/>
      <c r="U229" s="8"/>
      <c r="V229" s="8"/>
      <c r="W229" s="8"/>
      <c r="X229" s="8"/>
      <c r="Y229" s="8"/>
      <c r="Z229" s="8"/>
    </row>
    <row r="230" ht="12.75" customHeight="1">
      <c r="A230" s="116"/>
      <c r="B230" s="8"/>
      <c r="C230" s="8"/>
      <c r="D230" s="8"/>
      <c r="E230" s="8"/>
      <c r="F230" s="8"/>
      <c r="G230" s="8"/>
      <c r="H230" s="8"/>
      <c r="I230" s="8"/>
      <c r="J230" s="92"/>
      <c r="K230" s="8"/>
      <c r="L230" s="8"/>
      <c r="M230" s="8"/>
      <c r="N230" s="8"/>
      <c r="O230" s="8"/>
      <c r="P230" s="8"/>
      <c r="Q230" s="8"/>
      <c r="R230" s="8"/>
      <c r="S230" s="8"/>
      <c r="T230" s="8"/>
      <c r="U230" s="8"/>
      <c r="V230" s="8"/>
      <c r="W230" s="8"/>
      <c r="X230" s="8"/>
      <c r="Y230" s="8"/>
      <c r="Z230" s="8"/>
    </row>
    <row r="231" ht="12.75" customHeight="1">
      <c r="A231" s="116"/>
      <c r="B231" s="8"/>
      <c r="C231" s="8"/>
      <c r="D231" s="8"/>
      <c r="E231" s="8"/>
      <c r="F231" s="8"/>
      <c r="G231" s="8"/>
      <c r="H231" s="8"/>
      <c r="I231" s="8"/>
      <c r="J231" s="92"/>
      <c r="K231" s="8"/>
      <c r="L231" s="8"/>
      <c r="M231" s="8"/>
      <c r="N231" s="8"/>
      <c r="O231" s="8"/>
      <c r="P231" s="8"/>
      <c r="Q231" s="8"/>
      <c r="R231" s="8"/>
      <c r="S231" s="8"/>
      <c r="T231" s="8"/>
      <c r="U231" s="8"/>
      <c r="V231" s="8"/>
      <c r="W231" s="8"/>
      <c r="X231" s="8"/>
      <c r="Y231" s="8"/>
      <c r="Z231" s="8"/>
    </row>
    <row r="232" ht="12.75" customHeight="1">
      <c r="A232" s="116"/>
      <c r="B232" s="8"/>
      <c r="C232" s="8"/>
      <c r="D232" s="8"/>
      <c r="E232" s="8"/>
      <c r="F232" s="8"/>
      <c r="G232" s="8"/>
      <c r="H232" s="8"/>
      <c r="I232" s="8"/>
      <c r="J232" s="92"/>
      <c r="K232" s="8"/>
      <c r="L232" s="8"/>
      <c r="M232" s="8"/>
      <c r="N232" s="8"/>
      <c r="O232" s="8"/>
      <c r="P232" s="8"/>
      <c r="Q232" s="8"/>
      <c r="R232" s="8"/>
      <c r="S232" s="8"/>
      <c r="T232" s="8"/>
      <c r="U232" s="8"/>
      <c r="V232" s="8"/>
      <c r="W232" s="8"/>
      <c r="X232" s="8"/>
      <c r="Y232" s="8"/>
      <c r="Z232" s="8"/>
    </row>
    <row r="233" ht="12.75" customHeight="1">
      <c r="A233" s="116"/>
      <c r="B233" s="8"/>
      <c r="C233" s="8"/>
      <c r="D233" s="8"/>
      <c r="E233" s="8"/>
      <c r="F233" s="8"/>
      <c r="G233" s="8"/>
      <c r="H233" s="8"/>
      <c r="I233" s="8"/>
      <c r="J233" s="92"/>
      <c r="K233" s="8"/>
      <c r="L233" s="8"/>
      <c r="M233" s="8"/>
      <c r="N233" s="8"/>
      <c r="O233" s="8"/>
      <c r="P233" s="8"/>
      <c r="Q233" s="8"/>
      <c r="R233" s="8"/>
      <c r="S233" s="8"/>
      <c r="T233" s="8"/>
      <c r="U233" s="8"/>
      <c r="V233" s="8"/>
      <c r="W233" s="8"/>
      <c r="X233" s="8"/>
      <c r="Y233" s="8"/>
      <c r="Z233" s="8"/>
    </row>
    <row r="234" ht="12.75" customHeight="1">
      <c r="A234" s="116"/>
      <c r="B234" s="8"/>
      <c r="C234" s="8"/>
      <c r="D234" s="8"/>
      <c r="E234" s="8"/>
      <c r="F234" s="8"/>
      <c r="G234" s="8"/>
      <c r="H234" s="8"/>
      <c r="I234" s="8"/>
      <c r="J234" s="92"/>
      <c r="K234" s="8"/>
      <c r="L234" s="8"/>
      <c r="M234" s="8"/>
      <c r="N234" s="8"/>
      <c r="O234" s="8"/>
      <c r="P234" s="8"/>
      <c r="Q234" s="8"/>
      <c r="R234" s="8"/>
      <c r="S234" s="8"/>
      <c r="T234" s="8"/>
      <c r="U234" s="8"/>
      <c r="V234" s="8"/>
      <c r="W234" s="8"/>
      <c r="X234" s="8"/>
      <c r="Y234" s="8"/>
      <c r="Z234" s="8"/>
    </row>
    <row r="235" ht="12.75" customHeight="1">
      <c r="A235" s="116"/>
      <c r="B235" s="8"/>
      <c r="C235" s="8"/>
      <c r="D235" s="8"/>
      <c r="E235" s="8"/>
      <c r="F235" s="8"/>
      <c r="G235" s="8"/>
      <c r="H235" s="8"/>
      <c r="I235" s="8"/>
      <c r="J235" s="92"/>
      <c r="K235" s="8"/>
      <c r="L235" s="8"/>
      <c r="M235" s="8"/>
      <c r="N235" s="8"/>
      <c r="O235" s="8"/>
      <c r="P235" s="8"/>
      <c r="Q235" s="8"/>
      <c r="R235" s="8"/>
      <c r="S235" s="8"/>
      <c r="T235" s="8"/>
      <c r="U235" s="8"/>
      <c r="V235" s="8"/>
      <c r="W235" s="8"/>
      <c r="X235" s="8"/>
      <c r="Y235" s="8"/>
      <c r="Z235" s="8"/>
    </row>
    <row r="236" ht="12.75" customHeight="1">
      <c r="A236" s="116"/>
      <c r="B236" s="8"/>
      <c r="C236" s="8"/>
      <c r="D236" s="8"/>
      <c r="E236" s="8"/>
      <c r="F236" s="8"/>
      <c r="G236" s="8"/>
      <c r="H236" s="8"/>
      <c r="I236" s="8"/>
      <c r="J236" s="92"/>
      <c r="K236" s="8"/>
      <c r="L236" s="8"/>
      <c r="M236" s="8"/>
      <c r="N236" s="8"/>
      <c r="O236" s="8"/>
      <c r="P236" s="8"/>
      <c r="Q236" s="8"/>
      <c r="R236" s="8"/>
      <c r="S236" s="8"/>
      <c r="T236" s="8"/>
      <c r="U236" s="8"/>
      <c r="V236" s="8"/>
      <c r="W236" s="8"/>
      <c r="X236" s="8"/>
      <c r="Y236" s="8"/>
      <c r="Z236" s="8"/>
    </row>
    <row r="237" ht="12.75" customHeight="1">
      <c r="A237" s="116"/>
      <c r="B237" s="8"/>
      <c r="C237" s="8"/>
      <c r="D237" s="8"/>
      <c r="E237" s="8"/>
      <c r="F237" s="8"/>
      <c r="G237" s="8"/>
      <c r="H237" s="8"/>
      <c r="I237" s="8"/>
      <c r="J237" s="92"/>
      <c r="K237" s="8"/>
      <c r="L237" s="8"/>
      <c r="M237" s="8"/>
      <c r="N237" s="8"/>
      <c r="O237" s="8"/>
      <c r="P237" s="8"/>
      <c r="Q237" s="8"/>
      <c r="R237" s="8"/>
      <c r="S237" s="8"/>
      <c r="T237" s="8"/>
      <c r="U237" s="8"/>
      <c r="V237" s="8"/>
      <c r="W237" s="8"/>
      <c r="X237" s="8"/>
      <c r="Y237" s="8"/>
      <c r="Z237" s="8"/>
    </row>
    <row r="238" ht="12.75" customHeight="1">
      <c r="A238" s="116"/>
      <c r="B238" s="8"/>
      <c r="C238" s="8"/>
      <c r="D238" s="8"/>
      <c r="E238" s="8"/>
      <c r="F238" s="8"/>
      <c r="G238" s="8"/>
      <c r="H238" s="8"/>
      <c r="I238" s="8"/>
      <c r="J238" s="92"/>
      <c r="K238" s="8"/>
      <c r="L238" s="8"/>
      <c r="M238" s="8"/>
      <c r="N238" s="8"/>
      <c r="O238" s="8"/>
      <c r="P238" s="8"/>
      <c r="Q238" s="8"/>
      <c r="R238" s="8"/>
      <c r="S238" s="8"/>
      <c r="T238" s="8"/>
      <c r="U238" s="8"/>
      <c r="V238" s="8"/>
      <c r="W238" s="8"/>
      <c r="X238" s="8"/>
      <c r="Y238" s="8"/>
      <c r="Z238" s="8"/>
    </row>
    <row r="239" ht="12.75" customHeight="1">
      <c r="A239" s="116"/>
      <c r="B239" s="8"/>
      <c r="C239" s="8"/>
      <c r="D239" s="8"/>
      <c r="E239" s="8"/>
      <c r="F239" s="8"/>
      <c r="G239" s="8"/>
      <c r="H239" s="8"/>
      <c r="I239" s="8"/>
      <c r="J239" s="92"/>
      <c r="K239" s="8"/>
      <c r="L239" s="8"/>
      <c r="M239" s="8"/>
      <c r="N239" s="8"/>
      <c r="O239" s="8"/>
      <c r="P239" s="8"/>
      <c r="Q239" s="8"/>
      <c r="R239" s="8"/>
      <c r="S239" s="8"/>
      <c r="T239" s="8"/>
      <c r="U239" s="8"/>
      <c r="V239" s="8"/>
      <c r="W239" s="8"/>
      <c r="X239" s="8"/>
      <c r="Y239" s="8"/>
      <c r="Z239" s="8"/>
    </row>
    <row r="240" ht="12.75" customHeight="1">
      <c r="A240" s="116"/>
      <c r="B240" s="8"/>
      <c r="C240" s="8"/>
      <c r="D240" s="8"/>
      <c r="E240" s="8"/>
      <c r="F240" s="8"/>
      <c r="G240" s="8"/>
      <c r="H240" s="8"/>
      <c r="I240" s="8"/>
      <c r="J240" s="92"/>
      <c r="K240" s="8"/>
      <c r="L240" s="8"/>
      <c r="M240" s="8"/>
      <c r="N240" s="8"/>
      <c r="O240" s="8"/>
      <c r="P240" s="8"/>
      <c r="Q240" s="8"/>
      <c r="R240" s="8"/>
      <c r="S240" s="8"/>
      <c r="T240" s="8"/>
      <c r="U240" s="8"/>
      <c r="V240" s="8"/>
      <c r="W240" s="8"/>
      <c r="X240" s="8"/>
      <c r="Y240" s="8"/>
      <c r="Z240" s="8"/>
    </row>
    <row r="241" ht="12.75" customHeight="1">
      <c r="A241" s="116"/>
      <c r="B241" s="8"/>
      <c r="C241" s="8"/>
      <c r="D241" s="8"/>
      <c r="E241" s="8"/>
      <c r="F241" s="8"/>
      <c r="G241" s="8"/>
      <c r="H241" s="8"/>
      <c r="I241" s="8"/>
      <c r="J241" s="92"/>
      <c r="K241" s="8"/>
      <c r="L241" s="8"/>
      <c r="M241" s="8"/>
      <c r="N241" s="8"/>
      <c r="O241" s="8"/>
      <c r="P241" s="8"/>
      <c r="Q241" s="8"/>
      <c r="R241" s="8"/>
      <c r="S241" s="8"/>
      <c r="T241" s="8"/>
      <c r="U241" s="8"/>
      <c r="V241" s="8"/>
      <c r="W241" s="8"/>
      <c r="X241" s="8"/>
      <c r="Y241" s="8"/>
      <c r="Z241" s="8"/>
    </row>
    <row r="242" ht="12.75" customHeight="1">
      <c r="A242" s="116"/>
      <c r="B242" s="8"/>
      <c r="C242" s="8"/>
      <c r="D242" s="8"/>
      <c r="E242" s="8"/>
      <c r="F242" s="8"/>
      <c r="G242" s="8"/>
      <c r="H242" s="8"/>
      <c r="I242" s="8"/>
      <c r="J242" s="92"/>
      <c r="K242" s="8"/>
      <c r="L242" s="8"/>
      <c r="M242" s="8"/>
      <c r="N242" s="8"/>
      <c r="O242" s="8"/>
      <c r="P242" s="8"/>
      <c r="Q242" s="8"/>
      <c r="R242" s="8"/>
      <c r="S242" s="8"/>
      <c r="T242" s="8"/>
      <c r="U242" s="8"/>
      <c r="V242" s="8"/>
      <c r="W242" s="8"/>
      <c r="X242" s="8"/>
      <c r="Y242" s="8"/>
      <c r="Z242" s="8"/>
    </row>
    <row r="243" ht="12.75" customHeight="1">
      <c r="A243" s="116"/>
      <c r="B243" s="8"/>
      <c r="C243" s="8"/>
      <c r="D243" s="8"/>
      <c r="E243" s="8"/>
      <c r="F243" s="8"/>
      <c r="G243" s="8"/>
      <c r="H243" s="8"/>
      <c r="I243" s="8"/>
      <c r="J243" s="92"/>
      <c r="K243" s="8"/>
      <c r="L243" s="8"/>
      <c r="M243" s="8"/>
      <c r="N243" s="8"/>
      <c r="O243" s="8"/>
      <c r="P243" s="8"/>
      <c r="Q243" s="8"/>
      <c r="R243" s="8"/>
      <c r="S243" s="8"/>
      <c r="T243" s="8"/>
      <c r="U243" s="8"/>
      <c r="V243" s="8"/>
      <c r="W243" s="8"/>
      <c r="X243" s="8"/>
      <c r="Y243" s="8"/>
      <c r="Z243" s="8"/>
    </row>
    <row r="244" ht="12.75" customHeight="1">
      <c r="A244" s="116"/>
      <c r="B244" s="8"/>
      <c r="C244" s="8"/>
      <c r="D244" s="8"/>
      <c r="E244" s="8"/>
      <c r="F244" s="8"/>
      <c r="G244" s="8"/>
      <c r="H244" s="8"/>
      <c r="I244" s="8"/>
      <c r="J244" s="92"/>
      <c r="K244" s="8"/>
      <c r="L244" s="8"/>
      <c r="M244" s="8"/>
      <c r="N244" s="8"/>
      <c r="O244" s="8"/>
      <c r="P244" s="8"/>
      <c r="Q244" s="8"/>
      <c r="R244" s="8"/>
      <c r="S244" s="8"/>
      <c r="T244" s="8"/>
      <c r="U244" s="8"/>
      <c r="V244" s="8"/>
      <c r="W244" s="8"/>
      <c r="X244" s="8"/>
      <c r="Y244" s="8"/>
      <c r="Z244" s="8"/>
    </row>
    <row r="245" ht="12.75" customHeight="1">
      <c r="A245" s="116"/>
      <c r="B245" s="8"/>
      <c r="C245" s="8"/>
      <c r="D245" s="8"/>
      <c r="E245" s="8"/>
      <c r="F245" s="8"/>
      <c r="G245" s="8"/>
      <c r="H245" s="8"/>
      <c r="I245" s="8"/>
      <c r="J245" s="92"/>
      <c r="K245" s="8"/>
      <c r="L245" s="8"/>
      <c r="M245" s="8"/>
      <c r="N245" s="8"/>
      <c r="O245" s="8"/>
      <c r="P245" s="8"/>
      <c r="Q245" s="8"/>
      <c r="R245" s="8"/>
      <c r="S245" s="8"/>
      <c r="T245" s="8"/>
      <c r="U245" s="8"/>
      <c r="V245" s="8"/>
      <c r="W245" s="8"/>
      <c r="X245" s="8"/>
      <c r="Y245" s="8"/>
      <c r="Z245" s="8"/>
    </row>
    <row r="246" ht="12.75" customHeight="1">
      <c r="A246" s="116"/>
      <c r="B246" s="8"/>
      <c r="C246" s="8"/>
      <c r="D246" s="8"/>
      <c r="E246" s="8"/>
      <c r="F246" s="8"/>
      <c r="G246" s="8"/>
      <c r="H246" s="8"/>
      <c r="I246" s="8"/>
      <c r="J246" s="92"/>
      <c r="K246" s="8"/>
      <c r="L246" s="8"/>
      <c r="M246" s="8"/>
      <c r="N246" s="8"/>
      <c r="O246" s="8"/>
      <c r="P246" s="8"/>
      <c r="Q246" s="8"/>
      <c r="R246" s="8"/>
      <c r="S246" s="8"/>
      <c r="T246" s="8"/>
      <c r="U246" s="8"/>
      <c r="V246" s="8"/>
      <c r="W246" s="8"/>
      <c r="X246" s="8"/>
      <c r="Y246" s="8"/>
      <c r="Z246" s="8"/>
    </row>
    <row r="247" ht="12.75" customHeight="1">
      <c r="A247" s="116"/>
      <c r="B247" s="8"/>
      <c r="C247" s="8"/>
      <c r="D247" s="8"/>
      <c r="E247" s="8"/>
      <c r="F247" s="8"/>
      <c r="G247" s="8"/>
      <c r="H247" s="8"/>
      <c r="I247" s="8"/>
      <c r="J247" s="92"/>
      <c r="K247" s="8"/>
      <c r="L247" s="8"/>
      <c r="M247" s="8"/>
      <c r="N247" s="8"/>
      <c r="O247" s="8"/>
      <c r="P247" s="8"/>
      <c r="Q247" s="8"/>
      <c r="R247" s="8"/>
      <c r="S247" s="8"/>
      <c r="T247" s="8"/>
      <c r="U247" s="8"/>
      <c r="V247" s="8"/>
      <c r="W247" s="8"/>
      <c r="X247" s="8"/>
      <c r="Y247" s="8"/>
      <c r="Z247" s="8"/>
    </row>
    <row r="248" ht="12.75" customHeight="1">
      <c r="A248" s="116"/>
      <c r="B248" s="8"/>
      <c r="C248" s="8"/>
      <c r="D248" s="8"/>
      <c r="E248" s="8"/>
      <c r="F248" s="8"/>
      <c r="G248" s="8"/>
      <c r="H248" s="8"/>
      <c r="I248" s="8"/>
      <c r="J248" s="92"/>
      <c r="K248" s="8"/>
      <c r="L248" s="8"/>
      <c r="M248" s="8"/>
      <c r="N248" s="8"/>
      <c r="O248" s="8"/>
      <c r="P248" s="8"/>
      <c r="Q248" s="8"/>
      <c r="R248" s="8"/>
      <c r="S248" s="8"/>
      <c r="T248" s="8"/>
      <c r="U248" s="8"/>
      <c r="V248" s="8"/>
      <c r="W248" s="8"/>
      <c r="X248" s="8"/>
      <c r="Y248" s="8"/>
      <c r="Z248" s="8"/>
    </row>
    <row r="249" ht="12.75" customHeight="1">
      <c r="A249" s="116"/>
      <c r="B249" s="8"/>
      <c r="C249" s="8"/>
      <c r="D249" s="8"/>
      <c r="E249" s="8"/>
      <c r="F249" s="8"/>
      <c r="G249" s="8"/>
      <c r="H249" s="8"/>
      <c r="I249" s="8"/>
      <c r="J249" s="92"/>
      <c r="K249" s="8"/>
      <c r="L249" s="8"/>
      <c r="M249" s="8"/>
      <c r="N249" s="8"/>
      <c r="O249" s="8"/>
      <c r="P249" s="8"/>
      <c r="Q249" s="8"/>
      <c r="R249" s="8"/>
      <c r="S249" s="8"/>
      <c r="T249" s="8"/>
      <c r="U249" s="8"/>
      <c r="V249" s="8"/>
      <c r="W249" s="8"/>
      <c r="X249" s="8"/>
      <c r="Y249" s="8"/>
      <c r="Z249" s="8"/>
    </row>
    <row r="250" ht="12.75" customHeight="1">
      <c r="A250" s="116"/>
      <c r="B250" s="8"/>
      <c r="C250" s="8"/>
      <c r="D250" s="8"/>
      <c r="E250" s="8"/>
      <c r="F250" s="8"/>
      <c r="G250" s="8"/>
      <c r="H250" s="8"/>
      <c r="I250" s="8"/>
      <c r="J250" s="92"/>
      <c r="K250" s="8"/>
      <c r="L250" s="8"/>
      <c r="M250" s="8"/>
      <c r="N250" s="8"/>
      <c r="O250" s="8"/>
      <c r="P250" s="8"/>
      <c r="Q250" s="8"/>
      <c r="R250" s="8"/>
      <c r="S250" s="8"/>
      <c r="T250" s="8"/>
      <c r="U250" s="8"/>
      <c r="V250" s="8"/>
      <c r="W250" s="8"/>
      <c r="X250" s="8"/>
      <c r="Y250" s="8"/>
      <c r="Z250" s="8"/>
    </row>
    <row r="251" ht="12.75" customHeight="1">
      <c r="A251" s="116"/>
      <c r="B251" s="8"/>
      <c r="C251" s="8"/>
      <c r="D251" s="8"/>
      <c r="E251" s="8"/>
      <c r="F251" s="8"/>
      <c r="G251" s="8"/>
      <c r="H251" s="8"/>
      <c r="I251" s="8"/>
      <c r="J251" s="92"/>
      <c r="K251" s="8"/>
      <c r="L251" s="8"/>
      <c r="M251" s="8"/>
      <c r="N251" s="8"/>
      <c r="O251" s="8"/>
      <c r="P251" s="8"/>
      <c r="Q251" s="8"/>
      <c r="R251" s="8"/>
      <c r="S251" s="8"/>
      <c r="T251" s="8"/>
      <c r="U251" s="8"/>
      <c r="V251" s="8"/>
      <c r="W251" s="8"/>
      <c r="X251" s="8"/>
      <c r="Y251" s="8"/>
      <c r="Z251" s="8"/>
    </row>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6">
    <mergeCell ref="B5:K5"/>
    <mergeCell ref="B6:K6"/>
    <mergeCell ref="B10:J10"/>
    <mergeCell ref="B13:J13"/>
    <mergeCell ref="B16:J16"/>
    <mergeCell ref="B20:J20"/>
    <mergeCell ref="B24:J24"/>
    <mergeCell ref="B48:J48"/>
    <mergeCell ref="B51:J51"/>
    <mergeCell ref="B27:J27"/>
    <mergeCell ref="B30:J30"/>
    <mergeCell ref="B33:J33"/>
    <mergeCell ref="B36:J36"/>
    <mergeCell ref="B39:J39"/>
    <mergeCell ref="B42:J42"/>
    <mergeCell ref="B45:J45"/>
  </mergeCells>
  <printOptions/>
  <pageMargins bottom="1.0" footer="0.0" header="0.0" left="0.75" right="0.75" top="1.0"/>
  <pageSetup orientation="portrait"/>
  <rowBreaks count="1" manualBreakCount="1">
    <brk id="22" man="1"/>
  </row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0"/>
    <col customWidth="1" min="3" max="14" width="13.29"/>
    <col customWidth="1" min="15" max="15" width="14.43"/>
    <col customWidth="1" min="16" max="24" width="9.14"/>
    <col customWidth="1" hidden="1" min="25"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Summary!B3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19">
        <v>6005.0</v>
      </c>
      <c r="B7" s="118" t="str">
        <f>IF(ISTEXT(VLOOKUP(A7,'Chart of Accounts'!$B$5:$C$50,2,FALSE)),VLOOKUP(A7,'Chart of Accounts'!$B$5:$C$50,2,FALSE),"")</f>
        <v>Membership Dues Allocation</v>
      </c>
      <c r="C7" s="127">
        <v>266.0</v>
      </c>
      <c r="D7" s="127">
        <v>1336.0</v>
      </c>
      <c r="E7" s="127">
        <v>11846.0</v>
      </c>
      <c r="F7" s="127">
        <v>4246.0</v>
      </c>
      <c r="G7" s="127">
        <v>751.0</v>
      </c>
      <c r="H7" s="127">
        <v>353.0</v>
      </c>
      <c r="I7" s="127">
        <v>465.0</v>
      </c>
      <c r="J7" s="127">
        <v>1652.0</v>
      </c>
      <c r="K7" s="127">
        <v>13146.0</v>
      </c>
      <c r="L7" s="127">
        <v>4712.0</v>
      </c>
      <c r="M7" s="127">
        <v>1359.0</v>
      </c>
      <c r="N7" s="127">
        <v>1343.0</v>
      </c>
      <c r="O7" s="128">
        <f>SUM(C7:N7)</f>
        <v>41475</v>
      </c>
      <c r="P7" s="119"/>
      <c r="Q7" s="119"/>
      <c r="R7" s="119"/>
      <c r="S7" s="119"/>
      <c r="T7" s="119"/>
      <c r="U7" s="119"/>
      <c r="V7" s="119"/>
      <c r="W7" s="119"/>
      <c r="X7" s="119"/>
      <c r="Y7" s="119"/>
      <c r="Z7" s="119"/>
      <c r="AA7" s="119" t="s">
        <v>143</v>
      </c>
      <c r="AB7" s="119" t="str">
        <f>IF(A7="","",A7&amp;"-000000")</f>
        <v>6005-000000</v>
      </c>
      <c r="AC7" s="119">
        <v>100.0</v>
      </c>
      <c r="AD7" s="119" t="str">
        <f>IF(LEN(O1)=3,O1,IF(LEN(O1)=2,0&amp;O1,IF(LEN(O1)=1,0&amp;0&amp;O1,"ERROR")))</f>
        <v>006</v>
      </c>
      <c r="AE7" s="119"/>
      <c r="AF7" s="119"/>
      <c r="AG7" s="119">
        <v>110.0</v>
      </c>
      <c r="AH7" s="119" t="str">
        <f>Summary!$B$2</f>
        <v>USD</v>
      </c>
      <c r="AI7" s="129">
        <f t="shared" ref="AI7:AT7" si="1">IF(C7="",0,C7)</f>
        <v>266</v>
      </c>
      <c r="AJ7" s="129">
        <f t="shared" si="1"/>
        <v>1336</v>
      </c>
      <c r="AK7" s="129">
        <f t="shared" si="1"/>
        <v>11846</v>
      </c>
      <c r="AL7" s="129">
        <f t="shared" si="1"/>
        <v>4246</v>
      </c>
      <c r="AM7" s="129">
        <f t="shared" si="1"/>
        <v>751</v>
      </c>
      <c r="AN7" s="129">
        <f t="shared" si="1"/>
        <v>353</v>
      </c>
      <c r="AO7" s="129">
        <f t="shared" si="1"/>
        <v>465</v>
      </c>
      <c r="AP7" s="129">
        <f t="shared" si="1"/>
        <v>1652</v>
      </c>
      <c r="AQ7" s="129">
        <f t="shared" si="1"/>
        <v>13146</v>
      </c>
      <c r="AR7" s="129">
        <f t="shared" si="1"/>
        <v>4712</v>
      </c>
      <c r="AS7" s="129">
        <f t="shared" si="1"/>
        <v>1359</v>
      </c>
      <c r="AT7" s="129">
        <f t="shared" si="1"/>
        <v>1343</v>
      </c>
    </row>
    <row r="8">
      <c r="A8" s="119"/>
      <c r="B8" s="119"/>
      <c r="C8" s="119"/>
      <c r="D8" s="119"/>
      <c r="E8" s="119"/>
      <c r="F8" s="119"/>
      <c r="G8" s="119"/>
      <c r="H8" s="119"/>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19"/>
      <c r="B9" s="119"/>
      <c r="C9" s="119"/>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c r="A10" s="119"/>
      <c r="B10" s="119"/>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19"/>
      <c r="AK10" s="119"/>
      <c r="AL10" s="119"/>
      <c r="AM10" s="119"/>
      <c r="AN10" s="119"/>
      <c r="AO10" s="119"/>
      <c r="AP10" s="119"/>
      <c r="AQ10" s="119"/>
      <c r="AR10" s="119"/>
      <c r="AS10" s="119"/>
      <c r="AT10" s="119"/>
    </row>
    <row r="1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row>
    <row r="12">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row>
    <row r="13">
      <c r="A13" s="119"/>
      <c r="B13" s="119"/>
      <c r="C13" s="119" t="s">
        <v>144</v>
      </c>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row>
    <row r="1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row>
    <row r="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row>
    <row r="16">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row>
    <row r="17">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row>
    <row r="18">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row>
    <row r="19">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row>
    <row r="20">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row>
    <row r="21" ht="15.7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row>
    <row r="22" ht="15.7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15.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row>
    <row r="24" ht="15.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row>
    <row r="25" ht="15.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row>
    <row r="26" ht="15.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row>
    <row r="27" ht="15.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row>
    <row r="28" ht="15.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row>
    <row r="29" ht="15.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ht="15.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row>
    <row r="31" ht="15.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ht="15.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ht="15.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15.75" customHeight="1">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15.75" customHeight="1">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15.75" customHeight="1">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row>
    <row r="37" ht="15.7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15.7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7:N7">
      <formula1>0.0</formula1>
    </dataValidation>
  </dataValidations>
  <printOptions/>
  <pageMargins bottom="1.0" footer="0.0" header="0.0" left="0.75" right="0.75" top="1.0"/>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0"/>
    <col customWidth="1" min="3" max="15" width="18.43"/>
    <col customWidth="1" min="16" max="17" width="9.14"/>
    <col customWidth="1" hidden="1" min="18" max="26" width="9.14"/>
    <col customWidth="1" hidden="1" min="27" max="27" width="10.86"/>
    <col customWidth="1" hidden="1" min="28" max="28" width="11.57"/>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'Membership Dues Allocation '!G3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32"/>
      <c r="Q7" s="132"/>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30" t="s">
        <v>146</v>
      </c>
      <c r="B8" s="134"/>
      <c r="C8" s="131"/>
      <c r="D8" s="132"/>
      <c r="E8" s="132"/>
      <c r="F8" s="132"/>
      <c r="G8" s="132"/>
      <c r="H8" s="132"/>
      <c r="I8" s="132"/>
      <c r="J8" s="132"/>
      <c r="K8" s="132"/>
      <c r="L8" s="132"/>
      <c r="M8" s="132"/>
      <c r="N8" s="132"/>
      <c r="O8" s="132"/>
      <c r="P8" s="132"/>
      <c r="Q8" s="132"/>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ht="20.25" customHeight="1">
      <c r="A9" s="135">
        <v>6025.0</v>
      </c>
      <c r="B9" s="136" t="s">
        <v>147</v>
      </c>
      <c r="C9" s="137"/>
      <c r="D9" s="137"/>
      <c r="E9" s="137"/>
      <c r="F9" s="137"/>
      <c r="G9" s="137"/>
      <c r="H9" s="137"/>
      <c r="I9" s="137"/>
      <c r="J9" s="137"/>
      <c r="K9" s="137"/>
      <c r="L9" s="137"/>
      <c r="M9" s="137"/>
      <c r="N9" s="137"/>
      <c r="O9" s="138">
        <f t="shared" ref="O9:O15" si="2">SUM(C9:N9)</f>
        <v>0</v>
      </c>
      <c r="P9" s="119"/>
      <c r="Q9" s="119"/>
      <c r="R9" s="119"/>
      <c r="S9" s="119"/>
      <c r="T9" s="139" t="s">
        <v>148</v>
      </c>
      <c r="U9" s="119"/>
      <c r="V9" s="119"/>
      <c r="W9" s="119"/>
      <c r="X9" s="119"/>
      <c r="Y9" s="119"/>
      <c r="Z9" s="119"/>
      <c r="AA9" s="119" t="s">
        <v>143</v>
      </c>
      <c r="AB9" s="119" t="str">
        <f t="shared" ref="AB9:AB23" si="3">IF(A9="","",A9&amp;"-000000")</f>
        <v>6025-000000</v>
      </c>
      <c r="AC9" s="119">
        <v>150.0</v>
      </c>
      <c r="AD9" s="119" t="str">
        <f t="shared" ref="AD9:AD23" si="4">IF(LEN($O$1)=3,$O$1,IF(LEN($O$1)=2,0&amp;$O$1,IF(LEN($O$1)=1,0&amp;0&amp;$O$1,"ERROR")))</f>
        <v>006</v>
      </c>
      <c r="AE9" s="119" t="s">
        <v>149</v>
      </c>
      <c r="AF9" s="119"/>
      <c r="AG9" s="119">
        <v>110.0</v>
      </c>
      <c r="AH9" s="119" t="str">
        <f>Summary!$B$2</f>
        <v>USD</v>
      </c>
      <c r="AI9" s="119">
        <f t="shared" ref="AI9:AT9" si="1">IF(C9="",0,C9)</f>
        <v>0</v>
      </c>
      <c r="AJ9" s="119">
        <f t="shared" si="1"/>
        <v>0</v>
      </c>
      <c r="AK9" s="119">
        <f t="shared" si="1"/>
        <v>0</v>
      </c>
      <c r="AL9" s="119">
        <f t="shared" si="1"/>
        <v>0</v>
      </c>
      <c r="AM9" s="119">
        <f t="shared" si="1"/>
        <v>0</v>
      </c>
      <c r="AN9" s="119">
        <f t="shared" si="1"/>
        <v>0</v>
      </c>
      <c r="AO9" s="119">
        <f t="shared" si="1"/>
        <v>0</v>
      </c>
      <c r="AP9" s="119">
        <f t="shared" si="1"/>
        <v>0</v>
      </c>
      <c r="AQ9" s="119">
        <f t="shared" si="1"/>
        <v>0</v>
      </c>
      <c r="AR9" s="119">
        <f t="shared" si="1"/>
        <v>0</v>
      </c>
      <c r="AS9" s="119">
        <f t="shared" si="1"/>
        <v>0</v>
      </c>
      <c r="AT9" s="119">
        <f t="shared" si="1"/>
        <v>0</v>
      </c>
    </row>
    <row r="10" ht="20.25" customHeight="1">
      <c r="A10" s="135">
        <v>6025.0</v>
      </c>
      <c r="B10" s="136" t="s">
        <v>150</v>
      </c>
      <c r="C10" s="137"/>
      <c r="D10" s="137"/>
      <c r="E10" s="137"/>
      <c r="F10" s="137"/>
      <c r="G10" s="137"/>
      <c r="H10" s="137"/>
      <c r="I10" s="137"/>
      <c r="J10" s="137"/>
      <c r="K10" s="137"/>
      <c r="L10" s="137"/>
      <c r="M10" s="137"/>
      <c r="N10" s="137"/>
      <c r="O10" s="138">
        <f t="shared" si="2"/>
        <v>0</v>
      </c>
      <c r="P10" s="119"/>
      <c r="Q10" s="119"/>
      <c r="R10" s="119"/>
      <c r="S10" s="119"/>
      <c r="T10" s="119" t="s">
        <v>151</v>
      </c>
      <c r="U10" s="119">
        <v>7004.0</v>
      </c>
      <c r="V10" s="119"/>
      <c r="W10" s="119"/>
      <c r="X10" s="119"/>
      <c r="Y10" s="119"/>
      <c r="Z10" s="119"/>
      <c r="AA10" s="119" t="s">
        <v>143</v>
      </c>
      <c r="AB10" s="119" t="str">
        <f t="shared" si="3"/>
        <v>6025-000000</v>
      </c>
      <c r="AC10" s="119">
        <v>150.0</v>
      </c>
      <c r="AD10" s="119" t="str">
        <f t="shared" si="4"/>
        <v>006</v>
      </c>
      <c r="AE10" s="119" t="s">
        <v>152</v>
      </c>
      <c r="AF10" s="119"/>
      <c r="AG10" s="119">
        <v>110.0</v>
      </c>
      <c r="AH10" s="119" t="str">
        <f>Summary!$B$2</f>
        <v>USD</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ht="20.25" customHeight="1">
      <c r="A11" s="135">
        <v>6025.0</v>
      </c>
      <c r="B11" s="136" t="s">
        <v>153</v>
      </c>
      <c r="C11" s="137"/>
      <c r="D11" s="137"/>
      <c r="E11" s="137"/>
      <c r="F11" s="137"/>
      <c r="G11" s="137"/>
      <c r="H11" s="137"/>
      <c r="I11" s="137"/>
      <c r="J11" s="137"/>
      <c r="K11" s="137"/>
      <c r="L11" s="137"/>
      <c r="M11" s="137"/>
      <c r="N11" s="137"/>
      <c r="O11" s="138">
        <f t="shared" si="2"/>
        <v>0</v>
      </c>
      <c r="P11" s="119"/>
      <c r="Q11" s="119"/>
      <c r="R11" s="119"/>
      <c r="S11" s="119"/>
      <c r="T11" s="119" t="s">
        <v>154</v>
      </c>
      <c r="U11" s="119">
        <v>7006.0</v>
      </c>
      <c r="V11" s="119"/>
      <c r="W11" s="119"/>
      <c r="X11" s="119"/>
      <c r="Y11" s="119"/>
      <c r="Z11" s="119"/>
      <c r="AA11" s="119" t="s">
        <v>143</v>
      </c>
      <c r="AB11" s="119" t="str">
        <f t="shared" si="3"/>
        <v>6025-000000</v>
      </c>
      <c r="AC11" s="119">
        <v>150.0</v>
      </c>
      <c r="AD11" s="119" t="str">
        <f t="shared" si="4"/>
        <v>006</v>
      </c>
      <c r="AE11" s="119" t="s">
        <v>155</v>
      </c>
      <c r="AF11" s="119"/>
      <c r="AG11" s="119">
        <v>110.0</v>
      </c>
      <c r="AH11" s="119" t="str">
        <f>Summary!$B$2</f>
        <v>USD</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ht="20.25" customHeight="1">
      <c r="A12" s="135">
        <v>6025.0</v>
      </c>
      <c r="B12" s="136" t="s">
        <v>156</v>
      </c>
      <c r="C12" s="137"/>
      <c r="D12" s="137"/>
      <c r="E12" s="137"/>
      <c r="F12" s="137"/>
      <c r="G12" s="137"/>
      <c r="H12" s="137"/>
      <c r="I12" s="137"/>
      <c r="J12" s="137"/>
      <c r="K12" s="137"/>
      <c r="L12" s="137"/>
      <c r="M12" s="137"/>
      <c r="N12" s="137"/>
      <c r="O12" s="138">
        <f t="shared" si="2"/>
        <v>0</v>
      </c>
      <c r="P12" s="119"/>
      <c r="Q12" s="119"/>
      <c r="R12" s="119"/>
      <c r="S12" s="119"/>
      <c r="T12" s="119" t="s">
        <v>157</v>
      </c>
      <c r="U12" s="119">
        <v>7008.0</v>
      </c>
      <c r="V12" s="119"/>
      <c r="W12" s="119"/>
      <c r="X12" s="119"/>
      <c r="Y12" s="119"/>
      <c r="Z12" s="119"/>
      <c r="AA12" s="119" t="s">
        <v>143</v>
      </c>
      <c r="AB12" s="119" t="str">
        <f t="shared" si="3"/>
        <v>6025-000000</v>
      </c>
      <c r="AC12" s="119">
        <v>150.0</v>
      </c>
      <c r="AD12" s="119" t="str">
        <f t="shared" si="4"/>
        <v>006</v>
      </c>
      <c r="AE12" s="119" t="s">
        <v>158</v>
      </c>
      <c r="AF12" s="119"/>
      <c r="AG12" s="119">
        <v>110.0</v>
      </c>
      <c r="AH12" s="119" t="str">
        <f>Summary!$B$2</f>
        <v>USD</v>
      </c>
      <c r="AI12" s="119">
        <f t="shared" ref="AI12:AT12" si="7">IF(C12="",0,C12)</f>
        <v>0</v>
      </c>
      <c r="AJ12" s="119">
        <f t="shared" si="7"/>
        <v>0</v>
      </c>
      <c r="AK12" s="119">
        <f t="shared" si="7"/>
        <v>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ht="20.25" customHeight="1">
      <c r="A13" s="135">
        <v>6025.0</v>
      </c>
      <c r="B13" s="136" t="s">
        <v>159</v>
      </c>
      <c r="C13" s="137"/>
      <c r="D13" s="137"/>
      <c r="E13" s="137"/>
      <c r="F13" s="137"/>
      <c r="G13" s="137"/>
      <c r="H13" s="137"/>
      <c r="I13" s="137"/>
      <c r="J13" s="137"/>
      <c r="K13" s="137"/>
      <c r="L13" s="137"/>
      <c r="M13" s="137"/>
      <c r="N13" s="137"/>
      <c r="O13" s="138">
        <f t="shared" si="2"/>
        <v>0</v>
      </c>
      <c r="P13" s="119"/>
      <c r="Q13" s="119"/>
      <c r="R13" s="119"/>
      <c r="S13" s="119"/>
      <c r="T13" s="119" t="s">
        <v>160</v>
      </c>
      <c r="U13" s="119">
        <v>7010.0</v>
      </c>
      <c r="V13" s="119"/>
      <c r="W13" s="119"/>
      <c r="X13" s="119"/>
      <c r="Y13" s="119"/>
      <c r="Z13" s="119"/>
      <c r="AA13" s="119" t="s">
        <v>143</v>
      </c>
      <c r="AB13" s="119" t="str">
        <f t="shared" si="3"/>
        <v>6025-000000</v>
      </c>
      <c r="AC13" s="119">
        <v>150.0</v>
      </c>
      <c r="AD13" s="119" t="str">
        <f t="shared" si="4"/>
        <v>006</v>
      </c>
      <c r="AE13" s="119" t="s">
        <v>161</v>
      </c>
      <c r="AF13" s="119"/>
      <c r="AG13" s="119">
        <v>110.0</v>
      </c>
      <c r="AH13" s="119" t="str">
        <f>Summary!$B$2</f>
        <v>USD</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ht="20.25" customHeight="1">
      <c r="A14" s="135">
        <v>6025.0</v>
      </c>
      <c r="B14" s="136" t="s">
        <v>162</v>
      </c>
      <c r="C14" s="137"/>
      <c r="D14" s="137"/>
      <c r="E14" s="137"/>
      <c r="F14" s="137"/>
      <c r="G14" s="137"/>
      <c r="H14" s="137"/>
      <c r="I14" s="137"/>
      <c r="J14" s="137"/>
      <c r="K14" s="137"/>
      <c r="L14" s="137"/>
      <c r="M14" s="137"/>
      <c r="N14" s="137"/>
      <c r="O14" s="138">
        <f t="shared" si="2"/>
        <v>0</v>
      </c>
      <c r="P14" s="119"/>
      <c r="Q14" s="119"/>
      <c r="R14" s="119"/>
      <c r="S14" s="119"/>
      <c r="T14" s="119" t="s">
        <v>163</v>
      </c>
      <c r="U14" s="119">
        <v>7012.0</v>
      </c>
      <c r="V14" s="119"/>
      <c r="W14" s="119"/>
      <c r="X14" s="119"/>
      <c r="Y14" s="119"/>
      <c r="Z14" s="119"/>
      <c r="AA14" s="119" t="s">
        <v>143</v>
      </c>
      <c r="AB14" s="119" t="str">
        <f t="shared" si="3"/>
        <v>6025-000000</v>
      </c>
      <c r="AC14" s="119">
        <v>150.0</v>
      </c>
      <c r="AD14" s="119" t="str">
        <f t="shared" si="4"/>
        <v>006</v>
      </c>
      <c r="AE14" s="119" t="s">
        <v>164</v>
      </c>
      <c r="AF14" s="119"/>
      <c r="AG14" s="119">
        <v>110.0</v>
      </c>
      <c r="AH14" s="119" t="str">
        <f>Summary!$B$2</f>
        <v>USD</v>
      </c>
      <c r="AI14" s="119">
        <f t="shared" ref="AI14:AT14" si="9">IF(C14="",0,C14)</f>
        <v>0</v>
      </c>
      <c r="AJ14" s="119">
        <f t="shared" si="9"/>
        <v>0</v>
      </c>
      <c r="AK14" s="119">
        <f t="shared" si="9"/>
        <v>0</v>
      </c>
      <c r="AL14" s="119">
        <f t="shared" si="9"/>
        <v>0</v>
      </c>
      <c r="AM14" s="119">
        <f t="shared" si="9"/>
        <v>0</v>
      </c>
      <c r="AN14" s="119">
        <f t="shared" si="9"/>
        <v>0</v>
      </c>
      <c r="AO14" s="119">
        <f t="shared" si="9"/>
        <v>0</v>
      </c>
      <c r="AP14" s="119">
        <f t="shared" si="9"/>
        <v>0</v>
      </c>
      <c r="AQ14" s="119">
        <f t="shared" si="9"/>
        <v>0</v>
      </c>
      <c r="AR14" s="119">
        <f t="shared" si="9"/>
        <v>0</v>
      </c>
      <c r="AS14" s="119">
        <f t="shared" si="9"/>
        <v>0</v>
      </c>
      <c r="AT14" s="119">
        <f t="shared" si="9"/>
        <v>0</v>
      </c>
    </row>
    <row r="15" ht="20.25" customHeight="1">
      <c r="A15" s="135">
        <v>6025.0</v>
      </c>
      <c r="B15" s="136" t="s">
        <v>165</v>
      </c>
      <c r="C15" s="137"/>
      <c r="D15" s="137"/>
      <c r="E15" s="137"/>
      <c r="F15" s="137"/>
      <c r="G15" s="137"/>
      <c r="H15" s="137"/>
      <c r="I15" s="137"/>
      <c r="J15" s="137"/>
      <c r="K15" s="137"/>
      <c r="L15" s="137"/>
      <c r="M15" s="137"/>
      <c r="N15" s="137"/>
      <c r="O15" s="138">
        <f t="shared" si="2"/>
        <v>0</v>
      </c>
      <c r="P15" s="119"/>
      <c r="Q15" s="119"/>
      <c r="R15" s="119"/>
      <c r="S15" s="119"/>
      <c r="T15" s="119" t="s">
        <v>166</v>
      </c>
      <c r="U15" s="119">
        <v>7014.0</v>
      </c>
      <c r="V15" s="119"/>
      <c r="W15" s="119"/>
      <c r="X15" s="119"/>
      <c r="Y15" s="119"/>
      <c r="Z15" s="119"/>
      <c r="AA15" s="119" t="s">
        <v>143</v>
      </c>
      <c r="AB15" s="119" t="str">
        <f t="shared" si="3"/>
        <v>6025-000000</v>
      </c>
      <c r="AC15" s="119">
        <v>150.0</v>
      </c>
      <c r="AD15" s="119" t="str">
        <f t="shared" si="4"/>
        <v>006</v>
      </c>
      <c r="AE15" s="119" t="s">
        <v>167</v>
      </c>
      <c r="AF15" s="119"/>
      <c r="AG15" s="119">
        <v>110.0</v>
      </c>
      <c r="AH15" s="119" t="str">
        <f>Summary!$B$2</f>
        <v>USD</v>
      </c>
      <c r="AI15" s="119">
        <f t="shared" ref="AI15:AT15" si="10">IF(C15="",0,C15)</f>
        <v>0</v>
      </c>
      <c r="AJ15" s="119">
        <f t="shared" si="10"/>
        <v>0</v>
      </c>
      <c r="AK15" s="119">
        <f t="shared" si="10"/>
        <v>0</v>
      </c>
      <c r="AL15" s="119">
        <f t="shared" si="10"/>
        <v>0</v>
      </c>
      <c r="AM15" s="119">
        <f t="shared" si="10"/>
        <v>0</v>
      </c>
      <c r="AN15" s="119">
        <f t="shared" si="10"/>
        <v>0</v>
      </c>
      <c r="AO15" s="119">
        <f t="shared" si="10"/>
        <v>0</v>
      </c>
      <c r="AP15" s="119">
        <f t="shared" si="10"/>
        <v>0</v>
      </c>
      <c r="AQ15" s="119">
        <f t="shared" si="10"/>
        <v>0</v>
      </c>
      <c r="AR15" s="119">
        <f t="shared" si="10"/>
        <v>0</v>
      </c>
      <c r="AS15" s="119">
        <f t="shared" si="10"/>
        <v>0</v>
      </c>
      <c r="AT15" s="119">
        <f t="shared" si="10"/>
        <v>0</v>
      </c>
    </row>
    <row r="16" ht="20.25" customHeight="1">
      <c r="A16" s="135">
        <v>6050.0</v>
      </c>
      <c r="B16" s="136" t="s">
        <v>168</v>
      </c>
      <c r="C16" s="137"/>
      <c r="D16" s="137"/>
      <c r="E16" s="137"/>
      <c r="F16" s="137"/>
      <c r="G16" s="137"/>
      <c r="H16" s="137"/>
      <c r="I16" s="137"/>
      <c r="J16" s="137"/>
      <c r="K16" s="137"/>
      <c r="L16" s="137"/>
      <c r="M16" s="137"/>
      <c r="N16" s="137"/>
      <c r="O16" s="138">
        <f t="shared" ref="O16:O18" si="12">-SUM(C16:N16)</f>
        <v>0</v>
      </c>
      <c r="P16" s="119"/>
      <c r="Q16" s="119"/>
      <c r="R16" s="119"/>
      <c r="S16" s="119"/>
      <c r="T16" s="119" t="s">
        <v>169</v>
      </c>
      <c r="U16" s="119">
        <v>7016.0</v>
      </c>
      <c r="V16" s="119"/>
      <c r="W16" s="119"/>
      <c r="X16" s="119"/>
      <c r="Y16" s="119"/>
      <c r="Z16" s="119"/>
      <c r="AA16" s="119" t="s">
        <v>143</v>
      </c>
      <c r="AB16" s="119" t="str">
        <f t="shared" si="3"/>
        <v>6050-000000</v>
      </c>
      <c r="AC16" s="119">
        <v>150.0</v>
      </c>
      <c r="AD16" s="119" t="str">
        <f t="shared" si="4"/>
        <v>006</v>
      </c>
      <c r="AE16" s="119"/>
      <c r="AF16" s="119"/>
      <c r="AG16" s="119">
        <v>110.0</v>
      </c>
      <c r="AH16" s="119" t="str">
        <f>Summary!$B$2</f>
        <v>USD</v>
      </c>
      <c r="AI16" s="119">
        <f t="shared" ref="AI16:AT16" si="11">IF(C16="",0,C16)</f>
        <v>0</v>
      </c>
      <c r="AJ16" s="119">
        <f t="shared" si="11"/>
        <v>0</v>
      </c>
      <c r="AK16" s="119">
        <f t="shared" si="11"/>
        <v>0</v>
      </c>
      <c r="AL16" s="119">
        <f t="shared" si="11"/>
        <v>0</v>
      </c>
      <c r="AM16" s="119">
        <f t="shared" si="11"/>
        <v>0</v>
      </c>
      <c r="AN16" s="119">
        <f t="shared" si="11"/>
        <v>0</v>
      </c>
      <c r="AO16" s="119">
        <f t="shared" si="11"/>
        <v>0</v>
      </c>
      <c r="AP16" s="119">
        <f t="shared" si="11"/>
        <v>0</v>
      </c>
      <c r="AQ16" s="119">
        <f t="shared" si="11"/>
        <v>0</v>
      </c>
      <c r="AR16" s="119">
        <f t="shared" si="11"/>
        <v>0</v>
      </c>
      <c r="AS16" s="119">
        <f t="shared" si="11"/>
        <v>0</v>
      </c>
      <c r="AT16" s="119">
        <f t="shared" si="11"/>
        <v>0</v>
      </c>
    </row>
    <row r="17" ht="20.25" customHeight="1">
      <c r="A17" s="135">
        <v>6055.0</v>
      </c>
      <c r="B17" s="136" t="s">
        <v>170</v>
      </c>
      <c r="C17" s="137"/>
      <c r="D17" s="137"/>
      <c r="E17" s="137"/>
      <c r="F17" s="137"/>
      <c r="G17" s="137"/>
      <c r="H17" s="137"/>
      <c r="I17" s="137"/>
      <c r="J17" s="137"/>
      <c r="K17" s="137"/>
      <c r="L17" s="137"/>
      <c r="M17" s="137"/>
      <c r="N17" s="137"/>
      <c r="O17" s="138">
        <f t="shared" si="12"/>
        <v>0</v>
      </c>
      <c r="P17" s="119"/>
      <c r="Q17" s="119"/>
      <c r="R17" s="119"/>
      <c r="S17" s="119"/>
      <c r="T17" s="119" t="s">
        <v>171</v>
      </c>
      <c r="U17" s="119">
        <v>7018.0</v>
      </c>
      <c r="V17" s="119"/>
      <c r="W17" s="119"/>
      <c r="X17" s="119"/>
      <c r="Y17" s="119"/>
      <c r="Z17" s="119"/>
      <c r="AA17" s="119" t="s">
        <v>143</v>
      </c>
      <c r="AB17" s="119" t="str">
        <f t="shared" si="3"/>
        <v>6055-000000</v>
      </c>
      <c r="AC17" s="119">
        <v>150.0</v>
      </c>
      <c r="AD17" s="119" t="str">
        <f t="shared" si="4"/>
        <v>006</v>
      </c>
      <c r="AE17" s="119"/>
      <c r="AF17" s="119"/>
      <c r="AG17" s="119">
        <v>110.0</v>
      </c>
      <c r="AH17" s="119" t="str">
        <f>Summary!$B$2</f>
        <v>USD</v>
      </c>
      <c r="AI17" s="119">
        <f t="shared" ref="AI17:AT17" si="13">IF(C17="",0,C17)</f>
        <v>0</v>
      </c>
      <c r="AJ17" s="119">
        <f t="shared" si="13"/>
        <v>0</v>
      </c>
      <c r="AK17" s="119">
        <f t="shared" si="13"/>
        <v>0</v>
      </c>
      <c r="AL17" s="119">
        <f t="shared" si="13"/>
        <v>0</v>
      </c>
      <c r="AM17" s="119">
        <f t="shared" si="13"/>
        <v>0</v>
      </c>
      <c r="AN17" s="119">
        <f t="shared" si="13"/>
        <v>0</v>
      </c>
      <c r="AO17" s="119">
        <f t="shared" si="13"/>
        <v>0</v>
      </c>
      <c r="AP17" s="119">
        <f t="shared" si="13"/>
        <v>0</v>
      </c>
      <c r="AQ17" s="119">
        <f t="shared" si="13"/>
        <v>0</v>
      </c>
      <c r="AR17" s="119">
        <f t="shared" si="13"/>
        <v>0</v>
      </c>
      <c r="AS17" s="119">
        <f t="shared" si="13"/>
        <v>0</v>
      </c>
      <c r="AT17" s="119">
        <f t="shared" si="13"/>
        <v>0</v>
      </c>
    </row>
    <row r="18" ht="20.25" customHeight="1">
      <c r="A18" s="135">
        <v>6060.0</v>
      </c>
      <c r="B18" s="136" t="s">
        <v>172</v>
      </c>
      <c r="C18" s="137"/>
      <c r="D18" s="137"/>
      <c r="E18" s="137"/>
      <c r="F18" s="137"/>
      <c r="G18" s="137"/>
      <c r="H18" s="137"/>
      <c r="I18" s="137"/>
      <c r="J18" s="137"/>
      <c r="K18" s="137"/>
      <c r="L18" s="137"/>
      <c r="M18" s="137"/>
      <c r="N18" s="137"/>
      <c r="O18" s="138">
        <f t="shared" si="12"/>
        <v>0</v>
      </c>
      <c r="P18" s="119"/>
      <c r="Q18" s="119"/>
      <c r="R18" s="119"/>
      <c r="S18" s="119"/>
      <c r="T18" s="119" t="s">
        <v>173</v>
      </c>
      <c r="U18" s="119">
        <v>7020.0</v>
      </c>
      <c r="V18" s="119"/>
      <c r="W18" s="119"/>
      <c r="X18" s="119"/>
      <c r="Y18" s="119"/>
      <c r="Z18" s="119"/>
      <c r="AA18" s="119" t="s">
        <v>143</v>
      </c>
      <c r="AB18" s="119" t="str">
        <f t="shared" si="3"/>
        <v>6060-000000</v>
      </c>
      <c r="AC18" s="119">
        <v>150.0</v>
      </c>
      <c r="AD18" s="119" t="str">
        <f t="shared" si="4"/>
        <v>006</v>
      </c>
      <c r="AE18" s="119"/>
      <c r="AF18" s="119"/>
      <c r="AG18" s="119">
        <v>110.0</v>
      </c>
      <c r="AH18" s="119" t="str">
        <f>Summary!$B$2</f>
        <v>USD</v>
      </c>
      <c r="AI18" s="119">
        <f t="shared" ref="AI18:AT18" si="14">IF(C18="",0,C18)</f>
        <v>0</v>
      </c>
      <c r="AJ18" s="119">
        <f t="shared" si="14"/>
        <v>0</v>
      </c>
      <c r="AK18" s="119">
        <f t="shared" si="14"/>
        <v>0</v>
      </c>
      <c r="AL18" s="119">
        <f t="shared" si="14"/>
        <v>0</v>
      </c>
      <c r="AM18" s="119">
        <f t="shared" si="14"/>
        <v>0</v>
      </c>
      <c r="AN18" s="119">
        <f t="shared" si="14"/>
        <v>0</v>
      </c>
      <c r="AO18" s="119">
        <f t="shared" si="14"/>
        <v>0</v>
      </c>
      <c r="AP18" s="119">
        <f t="shared" si="14"/>
        <v>0</v>
      </c>
      <c r="AQ18" s="119">
        <f t="shared" si="14"/>
        <v>0</v>
      </c>
      <c r="AR18" s="119">
        <f t="shared" si="14"/>
        <v>0</v>
      </c>
      <c r="AS18" s="119">
        <f t="shared" si="14"/>
        <v>0</v>
      </c>
      <c r="AT18" s="119">
        <f t="shared" si="14"/>
        <v>0</v>
      </c>
    </row>
    <row r="19" ht="20.25" customHeight="1">
      <c r="A19" s="135">
        <v>6030.0</v>
      </c>
      <c r="B19" s="136" t="s">
        <v>174</v>
      </c>
      <c r="C19" s="137"/>
      <c r="D19" s="137"/>
      <c r="E19" s="137"/>
      <c r="F19" s="137"/>
      <c r="G19" s="137"/>
      <c r="H19" s="137"/>
      <c r="I19" s="137"/>
      <c r="J19" s="137"/>
      <c r="K19" s="137"/>
      <c r="L19" s="137"/>
      <c r="M19" s="137"/>
      <c r="N19" s="137"/>
      <c r="O19" s="138">
        <f t="shared" ref="O19:O23" si="16">SUM(C19:N19)</f>
        <v>0</v>
      </c>
      <c r="P19" s="119"/>
      <c r="Q19" s="119"/>
      <c r="R19" s="119"/>
      <c r="S19" s="119"/>
      <c r="T19" s="119" t="s">
        <v>175</v>
      </c>
      <c r="U19" s="119">
        <v>7022.0</v>
      </c>
      <c r="V19" s="119"/>
      <c r="W19" s="119"/>
      <c r="X19" s="119"/>
      <c r="Y19" s="119"/>
      <c r="Z19" s="119"/>
      <c r="AA19" s="119" t="s">
        <v>143</v>
      </c>
      <c r="AB19" s="119" t="str">
        <f t="shared" si="3"/>
        <v>6030-000000</v>
      </c>
      <c r="AC19" s="119">
        <v>150.0</v>
      </c>
      <c r="AD19" s="119" t="str">
        <f t="shared" si="4"/>
        <v>006</v>
      </c>
      <c r="AE19" s="119"/>
      <c r="AF19" s="119"/>
      <c r="AG19" s="119">
        <v>110.0</v>
      </c>
      <c r="AH19" s="119" t="str">
        <f>Summary!$B$2</f>
        <v>USD</v>
      </c>
      <c r="AI19" s="119">
        <f t="shared" ref="AI19:AT19" si="15">IF(C19="",0,C19)</f>
        <v>0</v>
      </c>
      <c r="AJ19" s="119">
        <f t="shared" si="15"/>
        <v>0</v>
      </c>
      <c r="AK19" s="119">
        <f t="shared" si="15"/>
        <v>0</v>
      </c>
      <c r="AL19" s="119">
        <f t="shared" si="15"/>
        <v>0</v>
      </c>
      <c r="AM19" s="119">
        <f t="shared" si="15"/>
        <v>0</v>
      </c>
      <c r="AN19" s="119">
        <f t="shared" si="15"/>
        <v>0</v>
      </c>
      <c r="AO19" s="119">
        <f t="shared" si="15"/>
        <v>0</v>
      </c>
      <c r="AP19" s="119">
        <f t="shared" si="15"/>
        <v>0</v>
      </c>
      <c r="AQ19" s="119">
        <f t="shared" si="15"/>
        <v>0</v>
      </c>
      <c r="AR19" s="119">
        <f t="shared" si="15"/>
        <v>0</v>
      </c>
      <c r="AS19" s="119">
        <f t="shared" si="15"/>
        <v>0</v>
      </c>
      <c r="AT19" s="119">
        <f t="shared" si="15"/>
        <v>0</v>
      </c>
    </row>
    <row r="20" ht="20.25" customHeight="1">
      <c r="A20" s="135">
        <v>6035.0</v>
      </c>
      <c r="B20" s="136" t="s">
        <v>176</v>
      </c>
      <c r="C20" s="137"/>
      <c r="D20" s="137"/>
      <c r="E20" s="137"/>
      <c r="F20" s="137"/>
      <c r="G20" s="137"/>
      <c r="H20" s="137"/>
      <c r="I20" s="137"/>
      <c r="J20" s="137"/>
      <c r="K20" s="137"/>
      <c r="L20" s="137"/>
      <c r="M20" s="137"/>
      <c r="N20" s="137"/>
      <c r="O20" s="138">
        <f t="shared" si="16"/>
        <v>0</v>
      </c>
      <c r="P20" s="119"/>
      <c r="Q20" s="119"/>
      <c r="R20" s="119"/>
      <c r="S20" s="119"/>
      <c r="T20" s="119" t="s">
        <v>177</v>
      </c>
      <c r="U20" s="119">
        <v>7024.0</v>
      </c>
      <c r="V20" s="119"/>
      <c r="W20" s="119"/>
      <c r="X20" s="119"/>
      <c r="Y20" s="119"/>
      <c r="Z20" s="119"/>
      <c r="AA20" s="119" t="s">
        <v>143</v>
      </c>
      <c r="AB20" s="119" t="str">
        <f t="shared" si="3"/>
        <v>6035-000000</v>
      </c>
      <c r="AC20" s="119">
        <v>150.0</v>
      </c>
      <c r="AD20" s="119" t="str">
        <f t="shared" si="4"/>
        <v>006</v>
      </c>
      <c r="AE20" s="119"/>
      <c r="AF20" s="119"/>
      <c r="AG20" s="119">
        <v>110.0</v>
      </c>
      <c r="AH20" s="119" t="str">
        <f>Summary!$B$2</f>
        <v>USD</v>
      </c>
      <c r="AI20" s="119">
        <f t="shared" ref="AI20:AT20" si="17">IF(C20="",0,C20)</f>
        <v>0</v>
      </c>
      <c r="AJ20" s="119">
        <f t="shared" si="17"/>
        <v>0</v>
      </c>
      <c r="AK20" s="119">
        <f t="shared" si="17"/>
        <v>0</v>
      </c>
      <c r="AL20" s="119">
        <f t="shared" si="17"/>
        <v>0</v>
      </c>
      <c r="AM20" s="119">
        <f t="shared" si="17"/>
        <v>0</v>
      </c>
      <c r="AN20" s="119">
        <f t="shared" si="17"/>
        <v>0</v>
      </c>
      <c r="AO20" s="119">
        <f t="shared" si="17"/>
        <v>0</v>
      </c>
      <c r="AP20" s="119">
        <f t="shared" si="17"/>
        <v>0</v>
      </c>
      <c r="AQ20" s="119">
        <f t="shared" si="17"/>
        <v>0</v>
      </c>
      <c r="AR20" s="119">
        <f t="shared" si="17"/>
        <v>0</v>
      </c>
      <c r="AS20" s="119">
        <f t="shared" si="17"/>
        <v>0</v>
      </c>
      <c r="AT20" s="119">
        <f t="shared" si="17"/>
        <v>0</v>
      </c>
    </row>
    <row r="21" ht="20.25" customHeight="1">
      <c r="A21" s="135">
        <v>6040.0</v>
      </c>
      <c r="B21" s="136" t="s">
        <v>178</v>
      </c>
      <c r="C21" s="137"/>
      <c r="D21" s="137"/>
      <c r="E21" s="137"/>
      <c r="F21" s="137"/>
      <c r="G21" s="137"/>
      <c r="H21" s="137"/>
      <c r="I21" s="137"/>
      <c r="J21" s="137"/>
      <c r="K21" s="137"/>
      <c r="L21" s="137"/>
      <c r="M21" s="137"/>
      <c r="N21" s="137"/>
      <c r="O21" s="138">
        <f t="shared" si="16"/>
        <v>0</v>
      </c>
      <c r="P21" s="119"/>
      <c r="Q21" s="119"/>
      <c r="R21" s="119"/>
      <c r="S21" s="119"/>
      <c r="T21" s="119" t="s">
        <v>179</v>
      </c>
      <c r="U21" s="119">
        <v>7026.0</v>
      </c>
      <c r="V21" s="119"/>
      <c r="W21" s="119"/>
      <c r="X21" s="119"/>
      <c r="Y21" s="119"/>
      <c r="Z21" s="119"/>
      <c r="AA21" s="119" t="s">
        <v>143</v>
      </c>
      <c r="AB21" s="119" t="str">
        <f t="shared" si="3"/>
        <v>6040-000000</v>
      </c>
      <c r="AC21" s="119">
        <v>150.0</v>
      </c>
      <c r="AD21" s="119" t="str">
        <f t="shared" si="4"/>
        <v>006</v>
      </c>
      <c r="AE21" s="119"/>
      <c r="AF21" s="119"/>
      <c r="AG21" s="119">
        <v>110.0</v>
      </c>
      <c r="AH21" s="119" t="str">
        <f>Summary!$B$2</f>
        <v>USD</v>
      </c>
      <c r="AI21" s="119">
        <f t="shared" ref="AI21:AT21" si="18">IF(C21="",0,C21)</f>
        <v>0</v>
      </c>
      <c r="AJ21" s="119">
        <f t="shared" si="18"/>
        <v>0</v>
      </c>
      <c r="AK21" s="119">
        <f t="shared" si="18"/>
        <v>0</v>
      </c>
      <c r="AL21" s="119">
        <f t="shared" si="18"/>
        <v>0</v>
      </c>
      <c r="AM21" s="119">
        <f t="shared" si="18"/>
        <v>0</v>
      </c>
      <c r="AN21" s="119">
        <f t="shared" si="18"/>
        <v>0</v>
      </c>
      <c r="AO21" s="119">
        <f t="shared" si="18"/>
        <v>0</v>
      </c>
      <c r="AP21" s="119">
        <f t="shared" si="18"/>
        <v>0</v>
      </c>
      <c r="AQ21" s="119">
        <f t="shared" si="18"/>
        <v>0</v>
      </c>
      <c r="AR21" s="119">
        <f t="shared" si="18"/>
        <v>0</v>
      </c>
      <c r="AS21" s="119">
        <f t="shared" si="18"/>
        <v>0</v>
      </c>
      <c r="AT21" s="119">
        <f t="shared" si="18"/>
        <v>0</v>
      </c>
    </row>
    <row r="22" ht="20.25" customHeight="1">
      <c r="A22" s="135">
        <v>6010.0</v>
      </c>
      <c r="B22" s="136" t="s">
        <v>180</v>
      </c>
      <c r="C22" s="137"/>
      <c r="D22" s="137"/>
      <c r="E22" s="137"/>
      <c r="F22" s="137"/>
      <c r="G22" s="137"/>
      <c r="H22" s="137"/>
      <c r="I22" s="137"/>
      <c r="J22" s="137"/>
      <c r="K22" s="137"/>
      <c r="L22" s="137"/>
      <c r="M22" s="137"/>
      <c r="N22" s="137"/>
      <c r="O22" s="138">
        <f t="shared" si="16"/>
        <v>0</v>
      </c>
      <c r="P22" s="119"/>
      <c r="Q22" s="119"/>
      <c r="R22" s="119"/>
      <c r="S22" s="119"/>
      <c r="T22" s="119" t="s">
        <v>181</v>
      </c>
      <c r="U22" s="119">
        <v>7028.0</v>
      </c>
      <c r="V22" s="119"/>
      <c r="W22" s="119"/>
      <c r="X22" s="119"/>
      <c r="Y22" s="119"/>
      <c r="Z22" s="119"/>
      <c r="AA22" s="119" t="s">
        <v>143</v>
      </c>
      <c r="AB22" s="119" t="str">
        <f t="shared" si="3"/>
        <v>6010-000000</v>
      </c>
      <c r="AC22" s="119">
        <v>150.0</v>
      </c>
      <c r="AD22" s="119" t="str">
        <f t="shared" si="4"/>
        <v>006</v>
      </c>
      <c r="AE22" s="119"/>
      <c r="AF22" s="119"/>
      <c r="AG22" s="119">
        <v>110.0</v>
      </c>
      <c r="AH22" s="119" t="str">
        <f>Summary!$B$2</f>
        <v>USD</v>
      </c>
      <c r="AI22" s="119">
        <f t="shared" ref="AI22:AT22" si="19">IF(C22="",0,C22)</f>
        <v>0</v>
      </c>
      <c r="AJ22" s="119">
        <f t="shared" si="19"/>
        <v>0</v>
      </c>
      <c r="AK22" s="119">
        <f t="shared" si="19"/>
        <v>0</v>
      </c>
      <c r="AL22" s="119">
        <f t="shared" si="19"/>
        <v>0</v>
      </c>
      <c r="AM22" s="119">
        <f t="shared" si="19"/>
        <v>0</v>
      </c>
      <c r="AN22" s="119">
        <f t="shared" si="19"/>
        <v>0</v>
      </c>
      <c r="AO22" s="119">
        <f t="shared" si="19"/>
        <v>0</v>
      </c>
      <c r="AP22" s="119">
        <f t="shared" si="19"/>
        <v>0</v>
      </c>
      <c r="AQ22" s="119">
        <f t="shared" si="19"/>
        <v>0</v>
      </c>
      <c r="AR22" s="119">
        <f t="shared" si="19"/>
        <v>0</v>
      </c>
      <c r="AS22" s="119">
        <f t="shared" si="19"/>
        <v>0</v>
      </c>
      <c r="AT22" s="119">
        <f t="shared" si="19"/>
        <v>0</v>
      </c>
    </row>
    <row r="23" ht="20.25" customHeight="1">
      <c r="A23" s="135">
        <v>6020.0</v>
      </c>
      <c r="B23" s="136" t="s">
        <v>182</v>
      </c>
      <c r="C23" s="137"/>
      <c r="D23" s="137"/>
      <c r="E23" s="137"/>
      <c r="F23" s="137"/>
      <c r="G23" s="137"/>
      <c r="H23" s="137"/>
      <c r="I23" s="137"/>
      <c r="J23" s="137"/>
      <c r="K23" s="137"/>
      <c r="L23" s="137"/>
      <c r="M23" s="137"/>
      <c r="N23" s="137"/>
      <c r="O23" s="138">
        <f t="shared" si="16"/>
        <v>0</v>
      </c>
      <c r="P23" s="119"/>
      <c r="Q23" s="119"/>
      <c r="R23" s="119"/>
      <c r="S23" s="119"/>
      <c r="T23" s="119" t="s">
        <v>183</v>
      </c>
      <c r="U23" s="119">
        <v>7030.0</v>
      </c>
      <c r="V23" s="119"/>
      <c r="W23" s="119"/>
      <c r="X23" s="119"/>
      <c r="Y23" s="119"/>
      <c r="Z23" s="119"/>
      <c r="AA23" s="119" t="s">
        <v>143</v>
      </c>
      <c r="AB23" s="119" t="str">
        <f t="shared" si="3"/>
        <v>6020-000000</v>
      </c>
      <c r="AC23" s="119">
        <v>150.0</v>
      </c>
      <c r="AD23" s="119" t="str">
        <f t="shared" si="4"/>
        <v>006</v>
      </c>
      <c r="AE23" s="119"/>
      <c r="AF23" s="119"/>
      <c r="AG23" s="119">
        <v>110.0</v>
      </c>
      <c r="AH23" s="119" t="str">
        <f>Summary!$B$2</f>
        <v>USD</v>
      </c>
      <c r="AI23" s="119">
        <f t="shared" ref="AI23:AT23" si="20">IF(C23="",0,C23)</f>
        <v>0</v>
      </c>
      <c r="AJ23" s="119">
        <f t="shared" si="20"/>
        <v>0</v>
      </c>
      <c r="AK23" s="119">
        <f t="shared" si="20"/>
        <v>0</v>
      </c>
      <c r="AL23" s="119">
        <f t="shared" si="20"/>
        <v>0</v>
      </c>
      <c r="AM23" s="119">
        <f t="shared" si="20"/>
        <v>0</v>
      </c>
      <c r="AN23" s="119">
        <f t="shared" si="20"/>
        <v>0</v>
      </c>
      <c r="AO23" s="119">
        <f t="shared" si="20"/>
        <v>0</v>
      </c>
      <c r="AP23" s="119">
        <f t="shared" si="20"/>
        <v>0</v>
      </c>
      <c r="AQ23" s="119">
        <f t="shared" si="20"/>
        <v>0</v>
      </c>
      <c r="AR23" s="119">
        <f t="shared" si="20"/>
        <v>0</v>
      </c>
      <c r="AS23" s="119">
        <f t="shared" si="20"/>
        <v>0</v>
      </c>
      <c r="AT23" s="119">
        <f t="shared" si="20"/>
        <v>0</v>
      </c>
    </row>
    <row r="24" ht="20.25" customHeight="1">
      <c r="A24" s="140" t="s">
        <v>184</v>
      </c>
      <c r="B24" s="141"/>
      <c r="C24" s="142">
        <f t="shared" ref="C24:N24" si="21">SUM(C9:C15)-SUM(C16:C18)+SUM(C19:C23)</f>
        <v>0</v>
      </c>
      <c r="D24" s="142">
        <f t="shared" si="21"/>
        <v>0</v>
      </c>
      <c r="E24" s="142">
        <f t="shared" si="21"/>
        <v>0</v>
      </c>
      <c r="F24" s="142">
        <f t="shared" si="21"/>
        <v>0</v>
      </c>
      <c r="G24" s="142">
        <f t="shared" si="21"/>
        <v>0</v>
      </c>
      <c r="H24" s="142">
        <f t="shared" si="21"/>
        <v>0</v>
      </c>
      <c r="I24" s="142">
        <f t="shared" si="21"/>
        <v>0</v>
      </c>
      <c r="J24" s="142">
        <f t="shared" si="21"/>
        <v>0</v>
      </c>
      <c r="K24" s="142">
        <f t="shared" si="21"/>
        <v>0</v>
      </c>
      <c r="L24" s="142">
        <f t="shared" si="21"/>
        <v>0</v>
      </c>
      <c r="M24" s="142">
        <f t="shared" si="21"/>
        <v>0</v>
      </c>
      <c r="N24" s="142">
        <f t="shared" si="21"/>
        <v>0</v>
      </c>
      <c r="O24" s="142">
        <f>SUM(O9:O23)</f>
        <v>0</v>
      </c>
      <c r="P24" s="119"/>
      <c r="Q24" s="119"/>
      <c r="R24" s="119"/>
      <c r="S24" s="119"/>
      <c r="T24" s="119" t="s">
        <v>185</v>
      </c>
      <c r="U24" s="119">
        <v>7032.0</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row>
    <row r="25" ht="20.25" customHeight="1">
      <c r="A25" s="134"/>
      <c r="B25" s="141"/>
      <c r="C25" s="132"/>
      <c r="D25" s="132"/>
      <c r="E25" s="132"/>
      <c r="F25" s="132"/>
      <c r="G25" s="132"/>
      <c r="H25" s="132"/>
      <c r="I25" s="132"/>
      <c r="J25" s="132"/>
      <c r="K25" s="132"/>
      <c r="L25" s="132"/>
      <c r="M25" s="132"/>
      <c r="N25" s="132"/>
      <c r="O25" s="132"/>
      <c r="P25" s="119"/>
      <c r="Q25" s="119"/>
      <c r="R25" s="119"/>
      <c r="S25" s="119"/>
      <c r="T25" s="119" t="s">
        <v>186</v>
      </c>
      <c r="U25" s="119">
        <v>7034.0</v>
      </c>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row>
    <row r="26" ht="20.25" customHeight="1">
      <c r="A26" s="130" t="s">
        <v>187</v>
      </c>
      <c r="B26" s="141"/>
      <c r="C26" s="132"/>
      <c r="D26" s="132"/>
      <c r="E26" s="132"/>
      <c r="F26" s="132"/>
      <c r="G26" s="132"/>
      <c r="H26" s="132"/>
      <c r="I26" s="132"/>
      <c r="J26" s="132"/>
      <c r="K26" s="132"/>
      <c r="L26" s="132"/>
      <c r="M26" s="132"/>
      <c r="N26" s="132"/>
      <c r="O26" s="132"/>
      <c r="P26" s="119"/>
      <c r="Q26" s="119"/>
      <c r="R26" s="119"/>
      <c r="S26" s="119"/>
      <c r="T26" s="119" t="s">
        <v>188</v>
      </c>
      <c r="U26" s="119">
        <v>7036.0</v>
      </c>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row>
    <row r="27" ht="20.25" customHeight="1">
      <c r="A27" s="135">
        <v>7004.0</v>
      </c>
      <c r="B27" s="136" t="str">
        <f>IF(ISTEXT("Conference-"&amp;VLOOKUP(A27,'Chart of Accounts'!$B$5:$C$50,2,FALSE)),"Conference-"&amp;VLOOKUP(A27,'Chart of Accounts'!$B$5:$C$50,2,FALSE),"")</f>
        <v>Conference-Badges &amp; Pins</v>
      </c>
      <c r="C27" s="137"/>
      <c r="D27" s="137"/>
      <c r="E27" s="137"/>
      <c r="F27" s="137"/>
      <c r="G27" s="137"/>
      <c r="H27" s="137"/>
      <c r="I27" s="137"/>
      <c r="J27" s="137"/>
      <c r="K27" s="137"/>
      <c r="L27" s="137"/>
      <c r="M27" s="137"/>
      <c r="N27" s="137"/>
      <c r="O27" s="138">
        <f t="shared" ref="O27:O47" si="23">SUM(C27:N27)</f>
        <v>0</v>
      </c>
      <c r="P27" s="119"/>
      <c r="Q27" s="119"/>
      <c r="R27" s="119"/>
      <c r="S27" s="119"/>
      <c r="T27" s="119" t="s">
        <v>189</v>
      </c>
      <c r="U27" s="119">
        <v>7038.0</v>
      </c>
      <c r="V27" s="119"/>
      <c r="W27" s="119"/>
      <c r="X27" s="119"/>
      <c r="Y27" s="119"/>
      <c r="Z27" s="119"/>
      <c r="AA27" s="119" t="s">
        <v>143</v>
      </c>
      <c r="AB27" s="119" t="str">
        <f t="shared" ref="AB27:AB47" si="24">IF(A27="","",A27&amp;"-000000")</f>
        <v>7004-000000</v>
      </c>
      <c r="AC27" s="119">
        <v>150.0</v>
      </c>
      <c r="AD27" s="119" t="str">
        <f t="shared" ref="AD27:AD47" si="25">IF(LEN($O$1)=3,$O$1,IF(LEN($O$1)=2,0&amp;$O$1,IF(LEN($O$1)=1,0&amp;0&amp;$O$1,"ERROR")))</f>
        <v>006</v>
      </c>
      <c r="AE27" s="119"/>
      <c r="AF27" s="119"/>
      <c r="AG27" s="119">
        <v>110.0</v>
      </c>
      <c r="AH27" s="119" t="str">
        <f>Summary!$B$2</f>
        <v>USD</v>
      </c>
      <c r="AI27" s="119">
        <f t="shared" ref="AI27:AT27" si="22">IF(C27="",0,C27)</f>
        <v>0</v>
      </c>
      <c r="AJ27" s="119">
        <f t="shared" si="22"/>
        <v>0</v>
      </c>
      <c r="AK27" s="119">
        <f t="shared" si="22"/>
        <v>0</v>
      </c>
      <c r="AL27" s="119">
        <f t="shared" si="22"/>
        <v>0</v>
      </c>
      <c r="AM27" s="119">
        <f t="shared" si="22"/>
        <v>0</v>
      </c>
      <c r="AN27" s="119">
        <f t="shared" si="22"/>
        <v>0</v>
      </c>
      <c r="AO27" s="119">
        <f t="shared" si="22"/>
        <v>0</v>
      </c>
      <c r="AP27" s="119">
        <f t="shared" si="22"/>
        <v>0</v>
      </c>
      <c r="AQ27" s="119">
        <f t="shared" si="22"/>
        <v>0</v>
      </c>
      <c r="AR27" s="119">
        <f t="shared" si="22"/>
        <v>0</v>
      </c>
      <c r="AS27" s="119">
        <f t="shared" si="22"/>
        <v>0</v>
      </c>
      <c r="AT27" s="119">
        <f t="shared" si="22"/>
        <v>0</v>
      </c>
    </row>
    <row r="28" ht="20.25" customHeight="1">
      <c r="A28" s="135">
        <v>7008.0</v>
      </c>
      <c r="B28" s="136" t="str">
        <f>IF(ISTEXT("Conference-"&amp;VLOOKUP(A28,'Chart of Accounts'!$B$5:$C$50,2,FALSE)),"Conference-"&amp;VLOOKUP(A28,'Chart of Accounts'!$B$5:$C$50,2,FALSE),"")</f>
        <v>Conference-Promotional Materials</v>
      </c>
      <c r="C28" s="137"/>
      <c r="D28" s="137"/>
      <c r="E28" s="137"/>
      <c r="F28" s="137"/>
      <c r="G28" s="137"/>
      <c r="H28" s="137"/>
      <c r="I28" s="137"/>
      <c r="J28" s="137"/>
      <c r="K28" s="137"/>
      <c r="L28" s="137"/>
      <c r="M28" s="137"/>
      <c r="N28" s="137"/>
      <c r="O28" s="138">
        <f t="shared" si="23"/>
        <v>0</v>
      </c>
      <c r="P28" s="119"/>
      <c r="Q28" s="119"/>
      <c r="R28" s="119"/>
      <c r="S28" s="119"/>
      <c r="T28" s="119" t="s">
        <v>190</v>
      </c>
      <c r="U28" s="119">
        <v>7040.0</v>
      </c>
      <c r="V28" s="119"/>
      <c r="W28" s="119"/>
      <c r="X28" s="119"/>
      <c r="Y28" s="119"/>
      <c r="Z28" s="119"/>
      <c r="AA28" s="119" t="s">
        <v>143</v>
      </c>
      <c r="AB28" s="119" t="str">
        <f t="shared" si="24"/>
        <v>7008-000000</v>
      </c>
      <c r="AC28" s="119">
        <v>150.0</v>
      </c>
      <c r="AD28" s="119" t="str">
        <f t="shared" si="25"/>
        <v>006</v>
      </c>
      <c r="AE28" s="119"/>
      <c r="AF28" s="119"/>
      <c r="AG28" s="119">
        <v>110.0</v>
      </c>
      <c r="AH28" s="119" t="str">
        <f>Summary!$B$2</f>
        <v>USD</v>
      </c>
      <c r="AI28" s="119">
        <f t="shared" ref="AI28:AT28" si="26">IF(C28="",0,C28)</f>
        <v>0</v>
      </c>
      <c r="AJ28" s="119">
        <f t="shared" si="26"/>
        <v>0</v>
      </c>
      <c r="AK28" s="119">
        <f t="shared" si="26"/>
        <v>0</v>
      </c>
      <c r="AL28" s="119">
        <f t="shared" si="26"/>
        <v>0</v>
      </c>
      <c r="AM28" s="119">
        <f t="shared" si="26"/>
        <v>0</v>
      </c>
      <c r="AN28" s="119">
        <f t="shared" si="26"/>
        <v>0</v>
      </c>
      <c r="AO28" s="119">
        <f t="shared" si="26"/>
        <v>0</v>
      </c>
      <c r="AP28" s="119">
        <f t="shared" si="26"/>
        <v>0</v>
      </c>
      <c r="AQ28" s="119">
        <f t="shared" si="26"/>
        <v>0</v>
      </c>
      <c r="AR28" s="119">
        <f t="shared" si="26"/>
        <v>0</v>
      </c>
      <c r="AS28" s="119">
        <f t="shared" si="26"/>
        <v>0</v>
      </c>
      <c r="AT28" s="119">
        <f t="shared" si="26"/>
        <v>0</v>
      </c>
    </row>
    <row r="29" ht="20.25" customHeight="1">
      <c r="A29" s="135">
        <v>7010.0</v>
      </c>
      <c r="B29" s="136" t="str">
        <f>IF(ISTEXT("Conference-"&amp;VLOOKUP(A29,'Chart of Accounts'!$B$5:$C$50,2,FALSE)),"Conference-"&amp;VLOOKUP(A29,'Chart of Accounts'!$B$5:$C$50,2,FALSE),"")</f>
        <v>Conference-Awards Expense (Trophies, Plaques, Ribbons &amp; Certificates)</v>
      </c>
      <c r="C29" s="137"/>
      <c r="D29" s="137"/>
      <c r="E29" s="137"/>
      <c r="F29" s="137"/>
      <c r="G29" s="137"/>
      <c r="H29" s="137"/>
      <c r="I29" s="137"/>
      <c r="J29" s="137"/>
      <c r="K29" s="137"/>
      <c r="L29" s="137"/>
      <c r="M29" s="137"/>
      <c r="N29" s="137"/>
      <c r="O29" s="138">
        <f t="shared" si="23"/>
        <v>0</v>
      </c>
      <c r="P29" s="119"/>
      <c r="Q29" s="119"/>
      <c r="R29" s="119"/>
      <c r="S29" s="119"/>
      <c r="T29" s="119" t="s">
        <v>191</v>
      </c>
      <c r="U29" s="119">
        <v>7042.0</v>
      </c>
      <c r="V29" s="119"/>
      <c r="W29" s="119"/>
      <c r="X29" s="119"/>
      <c r="Y29" s="119"/>
      <c r="Z29" s="119"/>
      <c r="AA29" s="119" t="s">
        <v>143</v>
      </c>
      <c r="AB29" s="119" t="str">
        <f t="shared" si="24"/>
        <v>7010-000000</v>
      </c>
      <c r="AC29" s="119">
        <v>150.0</v>
      </c>
      <c r="AD29" s="119" t="str">
        <f t="shared" si="25"/>
        <v>006</v>
      </c>
      <c r="AE29" s="119"/>
      <c r="AF29" s="119"/>
      <c r="AG29" s="119">
        <v>110.0</v>
      </c>
      <c r="AH29" s="119" t="str">
        <f>Summary!$B$2</f>
        <v>USD</v>
      </c>
      <c r="AI29" s="119">
        <f t="shared" ref="AI29:AT29" si="27">IF(C29="",0,C29)</f>
        <v>0</v>
      </c>
      <c r="AJ29" s="119">
        <f t="shared" si="27"/>
        <v>0</v>
      </c>
      <c r="AK29" s="119">
        <f t="shared" si="27"/>
        <v>0</v>
      </c>
      <c r="AL29" s="119">
        <f t="shared" si="27"/>
        <v>0</v>
      </c>
      <c r="AM29" s="119">
        <f t="shared" si="27"/>
        <v>0</v>
      </c>
      <c r="AN29" s="119">
        <f t="shared" si="27"/>
        <v>0</v>
      </c>
      <c r="AO29" s="119">
        <f t="shared" si="27"/>
        <v>0</v>
      </c>
      <c r="AP29" s="119">
        <f t="shared" si="27"/>
        <v>0</v>
      </c>
      <c r="AQ29" s="119">
        <f t="shared" si="27"/>
        <v>0</v>
      </c>
      <c r="AR29" s="119">
        <f t="shared" si="27"/>
        <v>0</v>
      </c>
      <c r="AS29" s="119">
        <f t="shared" si="27"/>
        <v>0</v>
      </c>
      <c r="AT29" s="119">
        <f t="shared" si="27"/>
        <v>0</v>
      </c>
    </row>
    <row r="30" ht="20.25" customHeight="1">
      <c r="A30" s="135">
        <v>7012.0</v>
      </c>
      <c r="B30" s="136" t="str">
        <f>IF(ISTEXT("Conference-"&amp;VLOOKUP(A30,'Chart of Accounts'!$B$5:$C$50,2,FALSE)),"Conference-"&amp;VLOOKUP(A30,'Chart of Accounts'!$B$5:$C$50,2,FALSE),"")</f>
        <v>Conference-Supplies &amp; Stationery Expense</v>
      </c>
      <c r="C30" s="137"/>
      <c r="D30" s="137"/>
      <c r="E30" s="137"/>
      <c r="F30" s="137"/>
      <c r="G30" s="137"/>
      <c r="H30" s="137"/>
      <c r="I30" s="137"/>
      <c r="J30" s="137"/>
      <c r="K30" s="137"/>
      <c r="L30" s="137"/>
      <c r="M30" s="137"/>
      <c r="N30" s="137"/>
      <c r="O30" s="138">
        <f t="shared" si="23"/>
        <v>0</v>
      </c>
      <c r="P30" s="119"/>
      <c r="Q30" s="119"/>
      <c r="R30" s="119"/>
      <c r="S30" s="119"/>
      <c r="T30" s="119" t="s">
        <v>192</v>
      </c>
      <c r="U30" s="119">
        <v>7044.0</v>
      </c>
      <c r="V30" s="119"/>
      <c r="W30" s="119"/>
      <c r="X30" s="119"/>
      <c r="Y30" s="119"/>
      <c r="Z30" s="119"/>
      <c r="AA30" s="119" t="s">
        <v>143</v>
      </c>
      <c r="AB30" s="119" t="str">
        <f t="shared" si="24"/>
        <v>7012-000000</v>
      </c>
      <c r="AC30" s="119">
        <v>150.0</v>
      </c>
      <c r="AD30" s="119" t="str">
        <f t="shared" si="25"/>
        <v>006</v>
      </c>
      <c r="AE30" s="119"/>
      <c r="AF30" s="119"/>
      <c r="AG30" s="119">
        <v>110.0</v>
      </c>
      <c r="AH30" s="119" t="str">
        <f>Summary!$B$2</f>
        <v>USD</v>
      </c>
      <c r="AI30" s="119">
        <f t="shared" ref="AI30:AT30" si="28">IF(C30="",0,C30)</f>
        <v>0</v>
      </c>
      <c r="AJ30" s="119">
        <f t="shared" si="28"/>
        <v>0</v>
      </c>
      <c r="AK30" s="119">
        <f t="shared" si="28"/>
        <v>0</v>
      </c>
      <c r="AL30" s="119">
        <f t="shared" si="28"/>
        <v>0</v>
      </c>
      <c r="AM30" s="119">
        <f t="shared" si="28"/>
        <v>0</v>
      </c>
      <c r="AN30" s="119">
        <f t="shared" si="28"/>
        <v>0</v>
      </c>
      <c r="AO30" s="119">
        <f t="shared" si="28"/>
        <v>0</v>
      </c>
      <c r="AP30" s="119">
        <f t="shared" si="28"/>
        <v>0</v>
      </c>
      <c r="AQ30" s="119">
        <f t="shared" si="28"/>
        <v>0</v>
      </c>
      <c r="AR30" s="119">
        <f t="shared" si="28"/>
        <v>0</v>
      </c>
      <c r="AS30" s="119">
        <f t="shared" si="28"/>
        <v>0</v>
      </c>
      <c r="AT30" s="119">
        <f t="shared" si="28"/>
        <v>0</v>
      </c>
    </row>
    <row r="31" ht="20.25" customHeight="1">
      <c r="A31" s="135">
        <v>7014.0</v>
      </c>
      <c r="B31" s="136" t="str">
        <f>IF(ISTEXT("Conference-"&amp;VLOOKUP(A31,'Chart of Accounts'!$B$5:$C$50,2,FALSE)),"Conference-"&amp;VLOOKUP(A31,'Chart of Accounts'!$B$5:$C$50,2,FALSE),"")</f>
        <v>Conference-Room Rental Event Expense</v>
      </c>
      <c r="C31" s="137"/>
      <c r="D31" s="137"/>
      <c r="E31" s="137"/>
      <c r="F31" s="137"/>
      <c r="G31" s="137"/>
      <c r="H31" s="137"/>
      <c r="I31" s="137"/>
      <c r="J31" s="137"/>
      <c r="K31" s="137"/>
      <c r="L31" s="137"/>
      <c r="M31" s="137"/>
      <c r="N31" s="137"/>
      <c r="O31" s="138">
        <f t="shared" si="23"/>
        <v>0</v>
      </c>
      <c r="P31" s="119"/>
      <c r="Q31" s="119"/>
      <c r="R31" s="119"/>
      <c r="S31" s="119"/>
      <c r="T31" s="119" t="s">
        <v>193</v>
      </c>
      <c r="U31" s="119">
        <v>7046.0</v>
      </c>
      <c r="V31" s="119"/>
      <c r="W31" s="119"/>
      <c r="X31" s="119"/>
      <c r="Y31" s="119"/>
      <c r="Z31" s="119"/>
      <c r="AA31" s="119" t="s">
        <v>143</v>
      </c>
      <c r="AB31" s="119" t="str">
        <f t="shared" si="24"/>
        <v>7014-000000</v>
      </c>
      <c r="AC31" s="119">
        <v>150.0</v>
      </c>
      <c r="AD31" s="119" t="str">
        <f t="shared" si="25"/>
        <v>006</v>
      </c>
      <c r="AE31" s="119"/>
      <c r="AF31" s="119"/>
      <c r="AG31" s="119">
        <v>110.0</v>
      </c>
      <c r="AH31" s="119" t="str">
        <f>Summary!$B$2</f>
        <v>USD</v>
      </c>
      <c r="AI31" s="119">
        <f t="shared" ref="AI31:AT31" si="29">IF(C31="",0,C31)</f>
        <v>0</v>
      </c>
      <c r="AJ31" s="119">
        <f t="shared" si="29"/>
        <v>0</v>
      </c>
      <c r="AK31" s="119">
        <f t="shared" si="29"/>
        <v>0</v>
      </c>
      <c r="AL31" s="119">
        <f t="shared" si="29"/>
        <v>0</v>
      </c>
      <c r="AM31" s="119">
        <f t="shared" si="29"/>
        <v>0</v>
      </c>
      <c r="AN31" s="119">
        <f t="shared" si="29"/>
        <v>0</v>
      </c>
      <c r="AO31" s="119">
        <f t="shared" si="29"/>
        <v>0</v>
      </c>
      <c r="AP31" s="119">
        <f t="shared" si="29"/>
        <v>0</v>
      </c>
      <c r="AQ31" s="119">
        <f t="shared" si="29"/>
        <v>0</v>
      </c>
      <c r="AR31" s="119">
        <f t="shared" si="29"/>
        <v>0</v>
      </c>
      <c r="AS31" s="119">
        <f t="shared" si="29"/>
        <v>0</v>
      </c>
      <c r="AT31" s="119">
        <f t="shared" si="29"/>
        <v>0</v>
      </c>
    </row>
    <row r="32" ht="20.25" customHeight="1">
      <c r="A32" s="135">
        <v>7016.0</v>
      </c>
      <c r="B32" s="136" t="str">
        <f>IF(ISTEXT("Conference-"&amp;VLOOKUP(A32,'Chart of Accounts'!$B$5:$C$50,2,FALSE)),"Conference-"&amp;VLOOKUP(A32,'Chart of Accounts'!$B$5:$C$50,2,FALSE),"")</f>
        <v>Conference-Meal Event Expense</v>
      </c>
      <c r="C32" s="137"/>
      <c r="D32" s="137"/>
      <c r="E32" s="137"/>
      <c r="F32" s="137"/>
      <c r="G32" s="137"/>
      <c r="H32" s="137"/>
      <c r="I32" s="137"/>
      <c r="J32" s="137"/>
      <c r="K32" s="137"/>
      <c r="L32" s="137"/>
      <c r="M32" s="137"/>
      <c r="N32" s="137"/>
      <c r="O32" s="138">
        <f t="shared" si="23"/>
        <v>0</v>
      </c>
      <c r="P32" s="119"/>
      <c r="Q32" s="119"/>
      <c r="R32" s="119"/>
      <c r="S32" s="119"/>
      <c r="T32" s="119" t="s">
        <v>194</v>
      </c>
      <c r="U32" s="119">
        <v>7048.0</v>
      </c>
      <c r="V32" s="119"/>
      <c r="W32" s="119"/>
      <c r="X32" s="119"/>
      <c r="Y32" s="119"/>
      <c r="Z32" s="119"/>
      <c r="AA32" s="119" t="s">
        <v>143</v>
      </c>
      <c r="AB32" s="119" t="str">
        <f t="shared" si="24"/>
        <v>7016-000000</v>
      </c>
      <c r="AC32" s="119">
        <v>150.0</v>
      </c>
      <c r="AD32" s="119" t="str">
        <f t="shared" si="25"/>
        <v>006</v>
      </c>
      <c r="AE32" s="119"/>
      <c r="AF32" s="119"/>
      <c r="AG32" s="119">
        <v>110.0</v>
      </c>
      <c r="AH32" s="119" t="str">
        <f>Summary!$B$2</f>
        <v>USD</v>
      </c>
      <c r="AI32" s="119">
        <f t="shared" ref="AI32:AT32" si="30">IF(C32="",0,C32)</f>
        <v>0</v>
      </c>
      <c r="AJ32" s="119">
        <f t="shared" si="30"/>
        <v>0</v>
      </c>
      <c r="AK32" s="119">
        <f t="shared" si="30"/>
        <v>0</v>
      </c>
      <c r="AL32" s="119">
        <f t="shared" si="30"/>
        <v>0</v>
      </c>
      <c r="AM32" s="119">
        <f t="shared" si="30"/>
        <v>0</v>
      </c>
      <c r="AN32" s="119">
        <f t="shared" si="30"/>
        <v>0</v>
      </c>
      <c r="AO32" s="119">
        <f t="shared" si="30"/>
        <v>0</v>
      </c>
      <c r="AP32" s="119">
        <f t="shared" si="30"/>
        <v>0</v>
      </c>
      <c r="AQ32" s="119">
        <f t="shared" si="30"/>
        <v>0</v>
      </c>
      <c r="AR32" s="119">
        <f t="shared" si="30"/>
        <v>0</v>
      </c>
      <c r="AS32" s="119">
        <f t="shared" si="30"/>
        <v>0</v>
      </c>
      <c r="AT32" s="119">
        <f t="shared" si="30"/>
        <v>0</v>
      </c>
    </row>
    <row r="33" ht="20.25" customHeight="1">
      <c r="A33" s="135">
        <v>7018.0</v>
      </c>
      <c r="B33" s="136" t="str">
        <f>IF(ISTEXT("Conference-"&amp;VLOOKUP(A33,'Chart of Accounts'!$B$5:$C$50,2,FALSE)),"Conference-"&amp;VLOOKUP(A33,'Chart of Accounts'!$B$5:$C$50,2,FALSE),"")</f>
        <v>Conference-Decorations Expense</v>
      </c>
      <c r="C33" s="137"/>
      <c r="D33" s="137"/>
      <c r="E33" s="137"/>
      <c r="F33" s="137"/>
      <c r="G33" s="137"/>
      <c r="H33" s="137"/>
      <c r="I33" s="137"/>
      <c r="J33" s="137"/>
      <c r="K33" s="137"/>
      <c r="L33" s="137"/>
      <c r="M33" s="137"/>
      <c r="N33" s="137"/>
      <c r="O33" s="138">
        <f t="shared" si="23"/>
        <v>0</v>
      </c>
      <c r="P33" s="119"/>
      <c r="Q33" s="119"/>
      <c r="R33" s="119"/>
      <c r="S33" s="119"/>
      <c r="T33" s="119" t="s">
        <v>195</v>
      </c>
      <c r="U33" s="119">
        <v>7050.0</v>
      </c>
      <c r="V33" s="119"/>
      <c r="W33" s="119"/>
      <c r="X33" s="119"/>
      <c r="Y33" s="119"/>
      <c r="Z33" s="119"/>
      <c r="AA33" s="119" t="s">
        <v>143</v>
      </c>
      <c r="AB33" s="119" t="str">
        <f t="shared" si="24"/>
        <v>7018-000000</v>
      </c>
      <c r="AC33" s="119">
        <v>150.0</v>
      </c>
      <c r="AD33" s="119" t="str">
        <f t="shared" si="25"/>
        <v>006</v>
      </c>
      <c r="AE33" s="119"/>
      <c r="AF33" s="119"/>
      <c r="AG33" s="119">
        <v>110.0</v>
      </c>
      <c r="AH33" s="119" t="str">
        <f>Summary!$B$2</f>
        <v>USD</v>
      </c>
      <c r="AI33" s="119">
        <f t="shared" ref="AI33:AT33" si="31">IF(C33="",0,C33)</f>
        <v>0</v>
      </c>
      <c r="AJ33" s="119">
        <f t="shared" si="31"/>
        <v>0</v>
      </c>
      <c r="AK33" s="119">
        <f t="shared" si="31"/>
        <v>0</v>
      </c>
      <c r="AL33" s="119">
        <f t="shared" si="31"/>
        <v>0</v>
      </c>
      <c r="AM33" s="119">
        <f t="shared" si="31"/>
        <v>0</v>
      </c>
      <c r="AN33" s="119">
        <f t="shared" si="31"/>
        <v>0</v>
      </c>
      <c r="AO33" s="119">
        <f t="shared" si="31"/>
        <v>0</v>
      </c>
      <c r="AP33" s="119">
        <f t="shared" si="31"/>
        <v>0</v>
      </c>
      <c r="AQ33" s="119">
        <f t="shared" si="31"/>
        <v>0</v>
      </c>
      <c r="AR33" s="119">
        <f t="shared" si="31"/>
        <v>0</v>
      </c>
      <c r="AS33" s="119">
        <f t="shared" si="31"/>
        <v>0</v>
      </c>
      <c r="AT33" s="119">
        <f t="shared" si="31"/>
        <v>0</v>
      </c>
    </row>
    <row r="34" ht="20.25" customHeight="1">
      <c r="A34" s="135">
        <v>7020.0</v>
      </c>
      <c r="B34" s="136" t="str">
        <f>IF(ISTEXT("Conference-"&amp;VLOOKUP(A34,'Chart of Accounts'!$B$5:$C$50,2,FALSE)),"Conference-"&amp;VLOOKUP(A34,'Chart of Accounts'!$B$5:$C$50,2,FALSE),"")</f>
        <v>Conference-Printing Expense</v>
      </c>
      <c r="C34" s="137"/>
      <c r="D34" s="137"/>
      <c r="E34" s="137"/>
      <c r="F34" s="137"/>
      <c r="G34" s="137"/>
      <c r="H34" s="137"/>
      <c r="I34" s="137"/>
      <c r="J34" s="137"/>
      <c r="K34" s="137"/>
      <c r="L34" s="137"/>
      <c r="M34" s="137"/>
      <c r="N34" s="137"/>
      <c r="O34" s="138">
        <f t="shared" si="23"/>
        <v>0</v>
      </c>
      <c r="P34" s="119"/>
      <c r="Q34" s="119"/>
      <c r="R34" s="119"/>
      <c r="S34" s="119"/>
      <c r="T34" s="119" t="s">
        <v>196</v>
      </c>
      <c r="U34" s="119">
        <v>7052.0</v>
      </c>
      <c r="V34" s="119"/>
      <c r="W34" s="119"/>
      <c r="X34" s="119"/>
      <c r="Y34" s="119"/>
      <c r="Z34" s="119"/>
      <c r="AA34" s="119" t="s">
        <v>143</v>
      </c>
      <c r="AB34" s="119" t="str">
        <f t="shared" si="24"/>
        <v>7020-000000</v>
      </c>
      <c r="AC34" s="119">
        <v>150.0</v>
      </c>
      <c r="AD34" s="119" t="str">
        <f t="shared" si="25"/>
        <v>006</v>
      </c>
      <c r="AE34" s="119"/>
      <c r="AF34" s="119"/>
      <c r="AG34" s="119">
        <v>110.0</v>
      </c>
      <c r="AH34" s="119" t="str">
        <f>Summary!$B$2</f>
        <v>USD</v>
      </c>
      <c r="AI34" s="119">
        <f t="shared" ref="AI34:AT34" si="32">IF(C34="",0,C34)</f>
        <v>0</v>
      </c>
      <c r="AJ34" s="119">
        <f t="shared" si="32"/>
        <v>0</v>
      </c>
      <c r="AK34" s="119">
        <f t="shared" si="32"/>
        <v>0</v>
      </c>
      <c r="AL34" s="119">
        <f t="shared" si="32"/>
        <v>0</v>
      </c>
      <c r="AM34" s="119">
        <f t="shared" si="32"/>
        <v>0</v>
      </c>
      <c r="AN34" s="119">
        <f t="shared" si="32"/>
        <v>0</v>
      </c>
      <c r="AO34" s="119">
        <f t="shared" si="32"/>
        <v>0</v>
      </c>
      <c r="AP34" s="119">
        <f t="shared" si="32"/>
        <v>0</v>
      </c>
      <c r="AQ34" s="119">
        <f t="shared" si="32"/>
        <v>0</v>
      </c>
      <c r="AR34" s="119">
        <f t="shared" si="32"/>
        <v>0</v>
      </c>
      <c r="AS34" s="119">
        <f t="shared" si="32"/>
        <v>0</v>
      </c>
      <c r="AT34" s="119">
        <f t="shared" si="32"/>
        <v>0</v>
      </c>
    </row>
    <row r="35" ht="20.25" customHeight="1">
      <c r="A35" s="135">
        <v>7022.0</v>
      </c>
      <c r="B35" s="136" t="str">
        <f>IF(ISTEXT("Conference-"&amp;VLOOKUP(A35,'Chart of Accounts'!$B$5:$C$50,2,FALSE)),"Conference-"&amp;VLOOKUP(A35,'Chart of Accounts'!$B$5:$C$50,2,FALSE),"")</f>
        <v>Conference-Audio Visual Expense</v>
      </c>
      <c r="C35" s="137"/>
      <c r="D35" s="137"/>
      <c r="E35" s="137"/>
      <c r="F35" s="137"/>
      <c r="G35" s="137"/>
      <c r="H35" s="137"/>
      <c r="I35" s="137"/>
      <c r="J35" s="137"/>
      <c r="K35" s="137"/>
      <c r="L35" s="137"/>
      <c r="M35" s="137"/>
      <c r="N35" s="137"/>
      <c r="O35" s="138">
        <f t="shared" si="23"/>
        <v>0</v>
      </c>
      <c r="P35" s="119"/>
      <c r="Q35" s="119"/>
      <c r="R35" s="119"/>
      <c r="S35" s="119"/>
      <c r="T35" s="119" t="s">
        <v>197</v>
      </c>
      <c r="U35" s="119">
        <v>7070.0</v>
      </c>
      <c r="V35" s="119"/>
      <c r="W35" s="119"/>
      <c r="X35" s="119"/>
      <c r="Y35" s="119"/>
      <c r="Z35" s="119"/>
      <c r="AA35" s="119" t="s">
        <v>143</v>
      </c>
      <c r="AB35" s="119" t="str">
        <f t="shared" si="24"/>
        <v>7022-000000</v>
      </c>
      <c r="AC35" s="119">
        <v>150.0</v>
      </c>
      <c r="AD35" s="119" t="str">
        <f t="shared" si="25"/>
        <v>006</v>
      </c>
      <c r="AE35" s="119"/>
      <c r="AF35" s="119"/>
      <c r="AG35" s="119">
        <v>110.0</v>
      </c>
      <c r="AH35" s="119" t="str">
        <f>Summary!$B$2</f>
        <v>USD</v>
      </c>
      <c r="AI35" s="119">
        <f t="shared" ref="AI35:AT35" si="33">IF(C35="",0,C35)</f>
        <v>0</v>
      </c>
      <c r="AJ35" s="119">
        <f t="shared" si="33"/>
        <v>0</v>
      </c>
      <c r="AK35" s="119">
        <f t="shared" si="33"/>
        <v>0</v>
      </c>
      <c r="AL35" s="119">
        <f t="shared" si="33"/>
        <v>0</v>
      </c>
      <c r="AM35" s="119">
        <f t="shared" si="33"/>
        <v>0</v>
      </c>
      <c r="AN35" s="119">
        <f t="shared" si="33"/>
        <v>0</v>
      </c>
      <c r="AO35" s="119">
        <f t="shared" si="33"/>
        <v>0</v>
      </c>
      <c r="AP35" s="119">
        <f t="shared" si="33"/>
        <v>0</v>
      </c>
      <c r="AQ35" s="119">
        <f t="shared" si="33"/>
        <v>0</v>
      </c>
      <c r="AR35" s="119">
        <f t="shared" si="33"/>
        <v>0</v>
      </c>
      <c r="AS35" s="119">
        <f t="shared" si="33"/>
        <v>0</v>
      </c>
      <c r="AT35" s="119">
        <f t="shared" si="33"/>
        <v>0</v>
      </c>
    </row>
    <row r="36" ht="20.25" customHeight="1">
      <c r="A36" s="135">
        <v>7030.0</v>
      </c>
      <c r="B36" s="136" t="str">
        <f>IF(ISTEXT("Conference-"&amp;VLOOKUP(A36,'Chart of Accounts'!$B$5:$C$50,2,FALSE)),"Conference-"&amp;VLOOKUP(A36,'Chart of Accounts'!$B$5:$C$50,2,FALSE),"")</f>
        <v>Conference-Photocopying Expense</v>
      </c>
      <c r="C36" s="137"/>
      <c r="D36" s="137"/>
      <c r="E36" s="137"/>
      <c r="F36" s="137"/>
      <c r="G36" s="137"/>
      <c r="H36" s="137"/>
      <c r="I36" s="137"/>
      <c r="J36" s="137"/>
      <c r="K36" s="137"/>
      <c r="L36" s="137"/>
      <c r="M36" s="137"/>
      <c r="N36" s="137"/>
      <c r="O36" s="138">
        <f t="shared" si="23"/>
        <v>0</v>
      </c>
      <c r="P36" s="119"/>
      <c r="Q36" s="119"/>
      <c r="R36" s="119"/>
      <c r="S36" s="119"/>
      <c r="T36" s="119" t="s">
        <v>198</v>
      </c>
      <c r="U36" s="119">
        <v>7072.0</v>
      </c>
      <c r="V36" s="119"/>
      <c r="W36" s="119"/>
      <c r="X36" s="119"/>
      <c r="Y36" s="119"/>
      <c r="Z36" s="119"/>
      <c r="AA36" s="119" t="s">
        <v>143</v>
      </c>
      <c r="AB36" s="119" t="str">
        <f t="shared" si="24"/>
        <v>7030-000000</v>
      </c>
      <c r="AC36" s="119">
        <v>150.0</v>
      </c>
      <c r="AD36" s="119" t="str">
        <f t="shared" si="25"/>
        <v>006</v>
      </c>
      <c r="AE36" s="119"/>
      <c r="AF36" s="119"/>
      <c r="AG36" s="119">
        <v>110.0</v>
      </c>
      <c r="AH36" s="119" t="str">
        <f>Summary!$B$2</f>
        <v>USD</v>
      </c>
      <c r="AI36" s="119">
        <f t="shared" ref="AI36:AT36" si="34">IF(C36="",0,C36)</f>
        <v>0</v>
      </c>
      <c r="AJ36" s="119">
        <f t="shared" si="34"/>
        <v>0</v>
      </c>
      <c r="AK36" s="119">
        <f t="shared" si="34"/>
        <v>0</v>
      </c>
      <c r="AL36" s="119">
        <f t="shared" si="34"/>
        <v>0</v>
      </c>
      <c r="AM36" s="119">
        <f t="shared" si="34"/>
        <v>0</v>
      </c>
      <c r="AN36" s="119">
        <f t="shared" si="34"/>
        <v>0</v>
      </c>
      <c r="AO36" s="119">
        <f t="shared" si="34"/>
        <v>0</v>
      </c>
      <c r="AP36" s="119">
        <f t="shared" si="34"/>
        <v>0</v>
      </c>
      <c r="AQ36" s="119">
        <f t="shared" si="34"/>
        <v>0</v>
      </c>
      <c r="AR36" s="119">
        <f t="shared" si="34"/>
        <v>0</v>
      </c>
      <c r="AS36" s="119">
        <f t="shared" si="34"/>
        <v>0</v>
      </c>
      <c r="AT36" s="119">
        <f t="shared" si="34"/>
        <v>0</v>
      </c>
    </row>
    <row r="37" ht="20.25" customHeight="1">
      <c r="A37" s="135">
        <v>7042.0</v>
      </c>
      <c r="B37" s="136" t="str">
        <f>IF(ISTEXT("Conference-"&amp;VLOOKUP(A37,'Chart of Accounts'!$B$5:$C$50,2,FALSE)),"Conference-"&amp;VLOOKUP(A37,'Chart of Accounts'!$B$5:$C$50,2,FALSE),"")</f>
        <v>Conference-Outside Contractor Expense</v>
      </c>
      <c r="C37" s="137"/>
      <c r="D37" s="137"/>
      <c r="E37" s="137"/>
      <c r="F37" s="137"/>
      <c r="G37" s="137"/>
      <c r="H37" s="137"/>
      <c r="I37" s="137"/>
      <c r="J37" s="137"/>
      <c r="K37" s="137"/>
      <c r="L37" s="137"/>
      <c r="M37" s="137"/>
      <c r="N37" s="137"/>
      <c r="O37" s="138">
        <f t="shared" si="23"/>
        <v>0</v>
      </c>
      <c r="P37" s="119"/>
      <c r="Q37" s="119"/>
      <c r="R37" s="119"/>
      <c r="S37" s="119"/>
      <c r="T37" s="119" t="s">
        <v>199</v>
      </c>
      <c r="U37" s="119">
        <v>7078.0</v>
      </c>
      <c r="V37" s="119"/>
      <c r="W37" s="119"/>
      <c r="X37" s="119"/>
      <c r="Y37" s="119"/>
      <c r="Z37" s="119"/>
      <c r="AA37" s="119" t="s">
        <v>143</v>
      </c>
      <c r="AB37" s="119" t="str">
        <f t="shared" si="24"/>
        <v>7042-000000</v>
      </c>
      <c r="AC37" s="119">
        <v>150.0</v>
      </c>
      <c r="AD37" s="119" t="str">
        <f t="shared" si="25"/>
        <v>006</v>
      </c>
      <c r="AE37" s="119"/>
      <c r="AF37" s="119"/>
      <c r="AG37" s="119">
        <v>110.0</v>
      </c>
      <c r="AH37" s="119" t="str">
        <f>Summary!$B$2</f>
        <v>USD</v>
      </c>
      <c r="AI37" s="119">
        <f t="shared" ref="AI37:AT37" si="35">IF(C37="",0,C37)</f>
        <v>0</v>
      </c>
      <c r="AJ37" s="119">
        <f t="shared" si="35"/>
        <v>0</v>
      </c>
      <c r="AK37" s="119">
        <f t="shared" si="35"/>
        <v>0</v>
      </c>
      <c r="AL37" s="119">
        <f t="shared" si="35"/>
        <v>0</v>
      </c>
      <c r="AM37" s="119">
        <f t="shared" si="35"/>
        <v>0</v>
      </c>
      <c r="AN37" s="119">
        <f t="shared" si="35"/>
        <v>0</v>
      </c>
      <c r="AO37" s="119">
        <f t="shared" si="35"/>
        <v>0</v>
      </c>
      <c r="AP37" s="119">
        <f t="shared" si="35"/>
        <v>0</v>
      </c>
      <c r="AQ37" s="119">
        <f t="shared" si="35"/>
        <v>0</v>
      </c>
      <c r="AR37" s="119">
        <f t="shared" si="35"/>
        <v>0</v>
      </c>
      <c r="AS37" s="119">
        <f t="shared" si="35"/>
        <v>0</v>
      </c>
      <c r="AT37" s="119">
        <f t="shared" si="35"/>
        <v>0</v>
      </c>
    </row>
    <row r="38" ht="20.25" customHeight="1">
      <c r="A38" s="135">
        <v>7048.0</v>
      </c>
      <c r="B38" s="136" t="str">
        <f>IF(ISTEXT("Conference-"&amp;VLOOKUP(A38,'Chart of Accounts'!$B$5:$C$50,2,FALSE)),"Conference-"&amp;VLOOKUP(A38,'Chart of Accounts'!$B$5:$C$50,2,FALSE),"")</f>
        <v>Conference-Equipment Purchase Expense (Less than $500)</v>
      </c>
      <c r="C38" s="137"/>
      <c r="D38" s="137"/>
      <c r="E38" s="137"/>
      <c r="F38" s="137"/>
      <c r="G38" s="137"/>
      <c r="H38" s="137"/>
      <c r="I38" s="137"/>
      <c r="J38" s="137"/>
      <c r="K38" s="137"/>
      <c r="L38" s="137"/>
      <c r="M38" s="137"/>
      <c r="N38" s="137"/>
      <c r="O38" s="138">
        <f t="shared" si="23"/>
        <v>0</v>
      </c>
      <c r="P38" s="119"/>
      <c r="Q38" s="119"/>
      <c r="R38" s="119"/>
      <c r="S38" s="119"/>
      <c r="T38" s="119" t="s">
        <v>200</v>
      </c>
      <c r="U38" s="119">
        <v>7080.0</v>
      </c>
      <c r="V38" s="119"/>
      <c r="W38" s="119"/>
      <c r="X38" s="119"/>
      <c r="Y38" s="119"/>
      <c r="Z38" s="119"/>
      <c r="AA38" s="119" t="s">
        <v>143</v>
      </c>
      <c r="AB38" s="119" t="str">
        <f t="shared" si="24"/>
        <v>7048-000000</v>
      </c>
      <c r="AC38" s="119">
        <v>150.0</v>
      </c>
      <c r="AD38" s="119" t="str">
        <f t="shared" si="25"/>
        <v>006</v>
      </c>
      <c r="AE38" s="119"/>
      <c r="AF38" s="119"/>
      <c r="AG38" s="119">
        <v>110.0</v>
      </c>
      <c r="AH38" s="119" t="str">
        <f>Summary!$B$2</f>
        <v>USD</v>
      </c>
      <c r="AI38" s="119">
        <f t="shared" ref="AI38:AT38" si="36">IF(C38="",0,C38)</f>
        <v>0</v>
      </c>
      <c r="AJ38" s="119">
        <f t="shared" si="36"/>
        <v>0</v>
      </c>
      <c r="AK38" s="119">
        <f t="shared" si="36"/>
        <v>0</v>
      </c>
      <c r="AL38" s="119">
        <f t="shared" si="36"/>
        <v>0</v>
      </c>
      <c r="AM38" s="119">
        <f t="shared" si="36"/>
        <v>0</v>
      </c>
      <c r="AN38" s="119">
        <f t="shared" si="36"/>
        <v>0</v>
      </c>
      <c r="AO38" s="119">
        <f t="shared" si="36"/>
        <v>0</v>
      </c>
      <c r="AP38" s="119">
        <f t="shared" si="36"/>
        <v>0</v>
      </c>
      <c r="AQ38" s="119">
        <f t="shared" si="36"/>
        <v>0</v>
      </c>
      <c r="AR38" s="119">
        <f t="shared" si="36"/>
        <v>0</v>
      </c>
      <c r="AS38" s="119">
        <f t="shared" si="36"/>
        <v>0</v>
      </c>
      <c r="AT38" s="119">
        <f t="shared" si="36"/>
        <v>0</v>
      </c>
    </row>
    <row r="39" ht="20.25" customHeight="1">
      <c r="A39" s="135">
        <v>7070.0</v>
      </c>
      <c r="B39" s="136" t="str">
        <f>IF(ISTEXT("Conference-"&amp;VLOOKUP(A39,'Chart of Accounts'!$B$5:$C$50,2,FALSE)),"Conference-"&amp;VLOOKUP(A39,'Chart of Accounts'!$B$5:$C$50,2,FALSE),"")</f>
        <v>Conference-Bank Charges &amp; Credit Card Fee Expense</v>
      </c>
      <c r="C39" s="137"/>
      <c r="D39" s="137"/>
      <c r="E39" s="137"/>
      <c r="F39" s="137"/>
      <c r="G39" s="137"/>
      <c r="H39" s="137"/>
      <c r="I39" s="137"/>
      <c r="J39" s="137"/>
      <c r="K39" s="137"/>
      <c r="L39" s="137"/>
      <c r="M39" s="137"/>
      <c r="N39" s="137"/>
      <c r="O39" s="138">
        <f t="shared" si="23"/>
        <v>0</v>
      </c>
      <c r="P39" s="119"/>
      <c r="Q39" s="119"/>
      <c r="R39" s="119"/>
      <c r="S39" s="119"/>
      <c r="T39" s="119" t="s">
        <v>201</v>
      </c>
      <c r="U39" s="119">
        <v>7082.0</v>
      </c>
      <c r="V39" s="119"/>
      <c r="W39" s="119"/>
      <c r="X39" s="119"/>
      <c r="Y39" s="119"/>
      <c r="Z39" s="119"/>
      <c r="AA39" s="119" t="s">
        <v>143</v>
      </c>
      <c r="AB39" s="119" t="str">
        <f t="shared" si="24"/>
        <v>7070-000000</v>
      </c>
      <c r="AC39" s="119">
        <v>150.0</v>
      </c>
      <c r="AD39" s="119" t="str">
        <f t="shared" si="25"/>
        <v>006</v>
      </c>
      <c r="AE39" s="119"/>
      <c r="AF39" s="119"/>
      <c r="AG39" s="119">
        <v>110.0</v>
      </c>
      <c r="AH39" s="119" t="str">
        <f>Summary!$B$2</f>
        <v>USD</v>
      </c>
      <c r="AI39" s="119">
        <f t="shared" ref="AI39:AT39" si="37">IF(C39="",0,C39)</f>
        <v>0</v>
      </c>
      <c r="AJ39" s="119">
        <f t="shared" si="37"/>
        <v>0</v>
      </c>
      <c r="AK39" s="119">
        <f t="shared" si="37"/>
        <v>0</v>
      </c>
      <c r="AL39" s="119">
        <f t="shared" si="37"/>
        <v>0</v>
      </c>
      <c r="AM39" s="119">
        <f t="shared" si="37"/>
        <v>0</v>
      </c>
      <c r="AN39" s="119">
        <f t="shared" si="37"/>
        <v>0</v>
      </c>
      <c r="AO39" s="119">
        <f t="shared" si="37"/>
        <v>0</v>
      </c>
      <c r="AP39" s="119">
        <f t="shared" si="37"/>
        <v>0</v>
      </c>
      <c r="AQ39" s="119">
        <f t="shared" si="37"/>
        <v>0</v>
      </c>
      <c r="AR39" s="119">
        <f t="shared" si="37"/>
        <v>0</v>
      </c>
      <c r="AS39" s="119">
        <f t="shared" si="37"/>
        <v>0</v>
      </c>
      <c r="AT39" s="119">
        <f t="shared" si="37"/>
        <v>0</v>
      </c>
    </row>
    <row r="40" ht="20.25" customHeight="1">
      <c r="A40" s="135">
        <v>7072.0</v>
      </c>
      <c r="B40" s="136" t="str">
        <f>IF(ISTEXT("Conference-"&amp;VLOOKUP(A40,'Chart of Accounts'!$B$5:$C$50,2,FALSE)),"Conference-"&amp;VLOOKUP(A40,'Chart of Accounts'!$B$5:$C$50,2,FALSE),"")</f>
        <v>Conference-Sales Tax Expense (incl. GST, VAT, etc.)</v>
      </c>
      <c r="C40" s="137"/>
      <c r="D40" s="137"/>
      <c r="E40" s="137"/>
      <c r="F40" s="137"/>
      <c r="G40" s="137"/>
      <c r="H40" s="137"/>
      <c r="I40" s="137"/>
      <c r="J40" s="137"/>
      <c r="K40" s="137"/>
      <c r="L40" s="137"/>
      <c r="M40" s="137"/>
      <c r="N40" s="137"/>
      <c r="O40" s="138">
        <f t="shared" si="23"/>
        <v>0</v>
      </c>
      <c r="P40" s="119"/>
      <c r="Q40" s="119"/>
      <c r="R40" s="119"/>
      <c r="S40" s="119"/>
      <c r="T40" s="119" t="s">
        <v>202</v>
      </c>
      <c r="U40" s="119">
        <v>7084.0</v>
      </c>
      <c r="V40" s="119"/>
      <c r="W40" s="119"/>
      <c r="X40" s="119"/>
      <c r="Y40" s="119"/>
      <c r="Z40" s="119"/>
      <c r="AA40" s="119" t="s">
        <v>143</v>
      </c>
      <c r="AB40" s="119" t="str">
        <f t="shared" si="24"/>
        <v>7072-000000</v>
      </c>
      <c r="AC40" s="119">
        <v>150.0</v>
      </c>
      <c r="AD40" s="119" t="str">
        <f t="shared" si="25"/>
        <v>006</v>
      </c>
      <c r="AE40" s="119"/>
      <c r="AF40" s="119"/>
      <c r="AG40" s="119">
        <v>110.0</v>
      </c>
      <c r="AH40" s="119" t="str">
        <f>Summary!$B$2</f>
        <v>USD</v>
      </c>
      <c r="AI40" s="119">
        <f t="shared" ref="AI40:AT40" si="38">IF(C40="",0,C40)</f>
        <v>0</v>
      </c>
      <c r="AJ40" s="119">
        <f t="shared" si="38"/>
        <v>0</v>
      </c>
      <c r="AK40" s="119">
        <f t="shared" si="38"/>
        <v>0</v>
      </c>
      <c r="AL40" s="119">
        <f t="shared" si="38"/>
        <v>0</v>
      </c>
      <c r="AM40" s="119">
        <f t="shared" si="38"/>
        <v>0</v>
      </c>
      <c r="AN40" s="119">
        <f t="shared" si="38"/>
        <v>0</v>
      </c>
      <c r="AO40" s="119">
        <f t="shared" si="38"/>
        <v>0</v>
      </c>
      <c r="AP40" s="119">
        <f t="shared" si="38"/>
        <v>0</v>
      </c>
      <c r="AQ40" s="119">
        <f t="shared" si="38"/>
        <v>0</v>
      </c>
      <c r="AR40" s="119">
        <f t="shared" si="38"/>
        <v>0</v>
      </c>
      <c r="AS40" s="119">
        <f t="shared" si="38"/>
        <v>0</v>
      </c>
      <c r="AT40" s="119">
        <f t="shared" si="38"/>
        <v>0</v>
      </c>
    </row>
    <row r="41" ht="20.25" customHeight="1">
      <c r="A41" s="135">
        <v>7078.0</v>
      </c>
      <c r="B41" s="136" t="str">
        <f>IF(ISTEXT("Conference-"&amp;VLOOKUP(A41,'Chart of Accounts'!$B$5:$C$50,2,FALSE)),"Conference-"&amp;VLOOKUP(A41,'Chart of Accounts'!$B$5:$C$50,2,FALSE),"")</f>
        <v>Conference-Food Expense</v>
      </c>
      <c r="C41" s="137"/>
      <c r="D41" s="137"/>
      <c r="E41" s="137"/>
      <c r="F41" s="137"/>
      <c r="G41" s="137"/>
      <c r="H41" s="137"/>
      <c r="I41" s="137"/>
      <c r="J41" s="137"/>
      <c r="K41" s="137"/>
      <c r="L41" s="137"/>
      <c r="M41" s="137"/>
      <c r="N41" s="137"/>
      <c r="O41" s="138">
        <f t="shared" si="23"/>
        <v>0</v>
      </c>
      <c r="P41" s="119"/>
      <c r="Q41" s="119"/>
      <c r="R41" s="119"/>
      <c r="S41" s="119"/>
      <c r="T41" s="119" t="s">
        <v>203</v>
      </c>
      <c r="U41" s="119">
        <v>7086.0</v>
      </c>
      <c r="V41" s="119"/>
      <c r="W41" s="119"/>
      <c r="X41" s="119"/>
      <c r="Y41" s="119"/>
      <c r="Z41" s="119"/>
      <c r="AA41" s="119" t="s">
        <v>143</v>
      </c>
      <c r="AB41" s="119" t="str">
        <f t="shared" si="24"/>
        <v>7078-000000</v>
      </c>
      <c r="AC41" s="119">
        <v>150.0</v>
      </c>
      <c r="AD41" s="119" t="str">
        <f t="shared" si="25"/>
        <v>006</v>
      </c>
      <c r="AE41" s="119"/>
      <c r="AF41" s="119"/>
      <c r="AG41" s="119">
        <v>110.0</v>
      </c>
      <c r="AH41" s="119" t="str">
        <f>Summary!$B$2</f>
        <v>USD</v>
      </c>
      <c r="AI41" s="119">
        <f t="shared" ref="AI41:AT41" si="39">IF(C41="",0,C41)</f>
        <v>0</v>
      </c>
      <c r="AJ41" s="119">
        <f t="shared" si="39"/>
        <v>0</v>
      </c>
      <c r="AK41" s="119">
        <f t="shared" si="39"/>
        <v>0</v>
      </c>
      <c r="AL41" s="119">
        <f t="shared" si="39"/>
        <v>0</v>
      </c>
      <c r="AM41" s="119">
        <f t="shared" si="39"/>
        <v>0</v>
      </c>
      <c r="AN41" s="119">
        <f t="shared" si="39"/>
        <v>0</v>
      </c>
      <c r="AO41" s="119">
        <f t="shared" si="39"/>
        <v>0</v>
      </c>
      <c r="AP41" s="119">
        <f t="shared" si="39"/>
        <v>0</v>
      </c>
      <c r="AQ41" s="119">
        <f t="shared" si="39"/>
        <v>0</v>
      </c>
      <c r="AR41" s="119">
        <f t="shared" si="39"/>
        <v>0</v>
      </c>
      <c r="AS41" s="119">
        <f t="shared" si="39"/>
        <v>0</v>
      </c>
      <c r="AT41" s="119">
        <f t="shared" si="39"/>
        <v>0</v>
      </c>
    </row>
    <row r="42" ht="20.25" customHeight="1">
      <c r="A42" s="135">
        <v>7080.0</v>
      </c>
      <c r="B42" s="136" t="str">
        <f>IF(ISTEXT("Conference-"&amp;VLOOKUP(A42,'Chart of Accounts'!$B$5:$C$50,2,FALSE)),"Conference-"&amp;VLOOKUP(A42,'Chart of Accounts'!$B$5:$C$50,2,FALSE),"")</f>
        <v>Conference-Gifts &amp; Thank Yous</v>
      </c>
      <c r="C42" s="137"/>
      <c r="D42" s="137"/>
      <c r="E42" s="137"/>
      <c r="F42" s="137"/>
      <c r="G42" s="137"/>
      <c r="H42" s="137"/>
      <c r="I42" s="137"/>
      <c r="J42" s="137"/>
      <c r="K42" s="137"/>
      <c r="L42" s="137"/>
      <c r="M42" s="137"/>
      <c r="N42" s="137"/>
      <c r="O42" s="138">
        <f t="shared" si="23"/>
        <v>0</v>
      </c>
      <c r="P42" s="119"/>
      <c r="Q42" s="119"/>
      <c r="R42" s="119"/>
      <c r="S42" s="119"/>
      <c r="T42" s="119" t="s">
        <v>204</v>
      </c>
      <c r="U42" s="119">
        <v>7088.0</v>
      </c>
      <c r="V42" s="119"/>
      <c r="W42" s="119"/>
      <c r="X42" s="119"/>
      <c r="Y42" s="119"/>
      <c r="Z42" s="119"/>
      <c r="AA42" s="119" t="s">
        <v>143</v>
      </c>
      <c r="AB42" s="119" t="str">
        <f t="shared" si="24"/>
        <v>7080-000000</v>
      </c>
      <c r="AC42" s="119">
        <v>150.0</v>
      </c>
      <c r="AD42" s="119" t="str">
        <f t="shared" si="25"/>
        <v>006</v>
      </c>
      <c r="AE42" s="119"/>
      <c r="AF42" s="119"/>
      <c r="AG42" s="119">
        <v>110.0</v>
      </c>
      <c r="AH42" s="119" t="str">
        <f>Summary!$B$2</f>
        <v>USD</v>
      </c>
      <c r="AI42" s="119">
        <f t="shared" ref="AI42:AT42" si="40">IF(C42="",0,C42)</f>
        <v>0</v>
      </c>
      <c r="AJ42" s="119">
        <f t="shared" si="40"/>
        <v>0</v>
      </c>
      <c r="AK42" s="119">
        <f t="shared" si="40"/>
        <v>0</v>
      </c>
      <c r="AL42" s="119">
        <f t="shared" si="40"/>
        <v>0</v>
      </c>
      <c r="AM42" s="119">
        <f t="shared" si="40"/>
        <v>0</v>
      </c>
      <c r="AN42" s="119">
        <f t="shared" si="40"/>
        <v>0</v>
      </c>
      <c r="AO42" s="119">
        <f t="shared" si="40"/>
        <v>0</v>
      </c>
      <c r="AP42" s="119">
        <f t="shared" si="40"/>
        <v>0</v>
      </c>
      <c r="AQ42" s="119">
        <f t="shared" si="40"/>
        <v>0</v>
      </c>
      <c r="AR42" s="119">
        <f t="shared" si="40"/>
        <v>0</v>
      </c>
      <c r="AS42" s="119">
        <f t="shared" si="40"/>
        <v>0</v>
      </c>
      <c r="AT42" s="119">
        <f t="shared" si="40"/>
        <v>0</v>
      </c>
    </row>
    <row r="43" ht="20.25" customHeight="1">
      <c r="A43" s="135">
        <v>7086.0</v>
      </c>
      <c r="B43" s="136" t="str">
        <f>IF(ISTEXT("Conference-"&amp;VLOOKUP(A43,'Chart of Accounts'!$B$5:$C$50,2,FALSE)),"Conference-"&amp;VLOOKUP(A43,'Chart of Accounts'!$B$5:$C$50,2,FALSE),"")</f>
        <v>Conference-Miscellaneous Expenses</v>
      </c>
      <c r="C43" s="137"/>
      <c r="D43" s="137"/>
      <c r="E43" s="137"/>
      <c r="F43" s="137"/>
      <c r="G43" s="137"/>
      <c r="H43" s="137"/>
      <c r="I43" s="137"/>
      <c r="J43" s="137"/>
      <c r="K43" s="137"/>
      <c r="L43" s="137"/>
      <c r="M43" s="137"/>
      <c r="N43" s="137"/>
      <c r="O43" s="138">
        <f t="shared" si="23"/>
        <v>0</v>
      </c>
      <c r="P43" s="119"/>
      <c r="Q43" s="119"/>
      <c r="R43" s="119"/>
      <c r="S43" s="119"/>
      <c r="T43" s="119" t="s">
        <v>205</v>
      </c>
      <c r="U43" s="119">
        <v>7090.0</v>
      </c>
      <c r="V43" s="119"/>
      <c r="W43" s="119"/>
      <c r="X43" s="119"/>
      <c r="Y43" s="119"/>
      <c r="Z43" s="119"/>
      <c r="AA43" s="119" t="s">
        <v>143</v>
      </c>
      <c r="AB43" s="119" t="str">
        <f t="shared" si="24"/>
        <v>7086-000000</v>
      </c>
      <c r="AC43" s="119">
        <v>150.0</v>
      </c>
      <c r="AD43" s="119" t="str">
        <f t="shared" si="25"/>
        <v>006</v>
      </c>
      <c r="AE43" s="119"/>
      <c r="AF43" s="119"/>
      <c r="AG43" s="119">
        <v>110.0</v>
      </c>
      <c r="AH43" s="119" t="str">
        <f>Summary!$B$2</f>
        <v>USD</v>
      </c>
      <c r="AI43" s="119">
        <f t="shared" ref="AI43:AT43" si="41">IF(C43="",0,C43)</f>
        <v>0</v>
      </c>
      <c r="AJ43" s="119">
        <f t="shared" si="41"/>
        <v>0</v>
      </c>
      <c r="AK43" s="119">
        <f t="shared" si="41"/>
        <v>0</v>
      </c>
      <c r="AL43" s="119">
        <f t="shared" si="41"/>
        <v>0</v>
      </c>
      <c r="AM43" s="119">
        <f t="shared" si="41"/>
        <v>0</v>
      </c>
      <c r="AN43" s="119">
        <f t="shared" si="41"/>
        <v>0</v>
      </c>
      <c r="AO43" s="119">
        <f t="shared" si="41"/>
        <v>0</v>
      </c>
      <c r="AP43" s="119">
        <f t="shared" si="41"/>
        <v>0</v>
      </c>
      <c r="AQ43" s="119">
        <f t="shared" si="41"/>
        <v>0</v>
      </c>
      <c r="AR43" s="119">
        <f t="shared" si="41"/>
        <v>0</v>
      </c>
      <c r="AS43" s="119">
        <f t="shared" si="41"/>
        <v>0</v>
      </c>
      <c r="AT43" s="119">
        <f t="shared" si="41"/>
        <v>0</v>
      </c>
    </row>
    <row r="44" ht="20.25" customHeight="1">
      <c r="A44" s="135">
        <v>7090.0</v>
      </c>
      <c r="B44" s="136" t="s">
        <v>206</v>
      </c>
      <c r="C44" s="137"/>
      <c r="D44" s="137"/>
      <c r="E44" s="137"/>
      <c r="F44" s="137"/>
      <c r="G44" s="137"/>
      <c r="H44" s="137"/>
      <c r="I44" s="137"/>
      <c r="J44" s="137"/>
      <c r="K44" s="137"/>
      <c r="L44" s="137"/>
      <c r="M44" s="137"/>
      <c r="N44" s="137"/>
      <c r="O44" s="138">
        <f t="shared" si="23"/>
        <v>0</v>
      </c>
      <c r="P44" s="119"/>
      <c r="Q44" s="119"/>
      <c r="R44" s="119"/>
      <c r="S44" s="119"/>
      <c r="T44" s="119"/>
      <c r="U44" s="119"/>
      <c r="V44" s="119"/>
      <c r="W44" s="119"/>
      <c r="X44" s="119"/>
      <c r="Y44" s="119"/>
      <c r="Z44" s="119"/>
      <c r="AA44" s="119" t="s">
        <v>143</v>
      </c>
      <c r="AB44" s="119" t="str">
        <f t="shared" si="24"/>
        <v>7090-000000</v>
      </c>
      <c r="AC44" s="119">
        <v>150.0</v>
      </c>
      <c r="AD44" s="119" t="str">
        <f t="shared" si="25"/>
        <v>006</v>
      </c>
      <c r="AE44" s="119"/>
      <c r="AF44" s="119"/>
      <c r="AG44" s="119">
        <v>110.0</v>
      </c>
      <c r="AH44" s="119" t="str">
        <f>Summary!$B$2</f>
        <v>USD</v>
      </c>
      <c r="AI44" s="119">
        <f t="shared" ref="AI44:AT44" si="42">IF(C44="",0,C44)</f>
        <v>0</v>
      </c>
      <c r="AJ44" s="119">
        <f t="shared" si="42"/>
        <v>0</v>
      </c>
      <c r="AK44" s="119">
        <f t="shared" si="42"/>
        <v>0</v>
      </c>
      <c r="AL44" s="119">
        <f t="shared" si="42"/>
        <v>0</v>
      </c>
      <c r="AM44" s="119">
        <f t="shared" si="42"/>
        <v>0</v>
      </c>
      <c r="AN44" s="119">
        <f t="shared" si="42"/>
        <v>0</v>
      </c>
      <c r="AO44" s="119">
        <f t="shared" si="42"/>
        <v>0</v>
      </c>
      <c r="AP44" s="119">
        <f t="shared" si="42"/>
        <v>0</v>
      </c>
      <c r="AQ44" s="119">
        <f t="shared" si="42"/>
        <v>0</v>
      </c>
      <c r="AR44" s="119">
        <f t="shared" si="42"/>
        <v>0</v>
      </c>
      <c r="AS44" s="119">
        <f t="shared" si="42"/>
        <v>0</v>
      </c>
      <c r="AT44" s="119">
        <f t="shared" si="42"/>
        <v>0</v>
      </c>
    </row>
    <row r="45" ht="20.25" customHeight="1">
      <c r="A45" s="2"/>
      <c r="B45" s="136" t="str">
        <f>IF(ISTEXT("Conference-"&amp;VLOOKUP(A45,'Chart of Accounts'!$B$5:$C$54,2,FALSE)),"Conference-"&amp;VLOOKUP(A45,'Chart of Accounts'!$B$5:$C$54,2,FALSE),"")</f>
        <v/>
      </c>
      <c r="C45" s="137"/>
      <c r="D45" s="137"/>
      <c r="E45" s="137"/>
      <c r="F45" s="137"/>
      <c r="G45" s="137"/>
      <c r="H45" s="137"/>
      <c r="I45" s="137"/>
      <c r="J45" s="137"/>
      <c r="K45" s="137"/>
      <c r="L45" s="137"/>
      <c r="M45" s="137"/>
      <c r="N45" s="137"/>
      <c r="O45" s="138">
        <f t="shared" si="23"/>
        <v>0</v>
      </c>
      <c r="P45" s="119"/>
      <c r="Q45" s="119"/>
      <c r="R45" s="119"/>
      <c r="S45" s="119"/>
      <c r="T45" s="119" t="str">
        <f>'Chart of Accounts'!I38</f>
        <v/>
      </c>
      <c r="U45" s="119"/>
      <c r="V45" s="119"/>
      <c r="W45" s="119"/>
      <c r="X45" s="119"/>
      <c r="Y45" s="119"/>
      <c r="Z45" s="119"/>
      <c r="AA45" s="119" t="s">
        <v>143</v>
      </c>
      <c r="AB45" s="119" t="str">
        <f t="shared" si="24"/>
        <v/>
      </c>
      <c r="AC45" s="119">
        <v>150.0</v>
      </c>
      <c r="AD45" s="119" t="str">
        <f t="shared" si="25"/>
        <v>006</v>
      </c>
      <c r="AE45" s="119"/>
      <c r="AF45" s="119"/>
      <c r="AG45" s="119">
        <v>110.0</v>
      </c>
      <c r="AH45" s="119" t="str">
        <f>Summary!$B$2</f>
        <v>USD</v>
      </c>
      <c r="AI45" s="119">
        <f t="shared" ref="AI45:AT45" si="43">IF(C45="",0,C45)</f>
        <v>0</v>
      </c>
      <c r="AJ45" s="119">
        <f t="shared" si="43"/>
        <v>0</v>
      </c>
      <c r="AK45" s="119">
        <f t="shared" si="43"/>
        <v>0</v>
      </c>
      <c r="AL45" s="119">
        <f t="shared" si="43"/>
        <v>0</v>
      </c>
      <c r="AM45" s="119">
        <f t="shared" si="43"/>
        <v>0</v>
      </c>
      <c r="AN45" s="119">
        <f t="shared" si="43"/>
        <v>0</v>
      </c>
      <c r="AO45" s="119">
        <f t="shared" si="43"/>
        <v>0</v>
      </c>
      <c r="AP45" s="119">
        <f t="shared" si="43"/>
        <v>0</v>
      </c>
      <c r="AQ45" s="119">
        <f t="shared" si="43"/>
        <v>0</v>
      </c>
      <c r="AR45" s="119">
        <f t="shared" si="43"/>
        <v>0</v>
      </c>
      <c r="AS45" s="119">
        <f t="shared" si="43"/>
        <v>0</v>
      </c>
      <c r="AT45" s="119">
        <f t="shared" si="43"/>
        <v>0</v>
      </c>
    </row>
    <row r="46" ht="20.25" customHeight="1">
      <c r="A46" s="2"/>
      <c r="B46" s="136" t="str">
        <f>IF(ISTEXT("Conference-"&amp;VLOOKUP(A46,'Chart of Accounts'!$B$5:$C$54,2,FALSE)),"Conference-"&amp;VLOOKUP(A46,'Chart of Accounts'!$B$5:$C$54,2,FALSE),"")</f>
        <v/>
      </c>
      <c r="C46" s="137"/>
      <c r="D46" s="137"/>
      <c r="E46" s="137"/>
      <c r="F46" s="137"/>
      <c r="G46" s="137"/>
      <c r="H46" s="137"/>
      <c r="I46" s="137"/>
      <c r="J46" s="137"/>
      <c r="K46" s="137"/>
      <c r="L46" s="137"/>
      <c r="M46" s="137"/>
      <c r="N46" s="137"/>
      <c r="O46" s="138">
        <f t="shared" si="23"/>
        <v>0</v>
      </c>
      <c r="P46" s="119"/>
      <c r="Q46" s="119"/>
      <c r="R46" s="119"/>
      <c r="S46" s="119"/>
      <c r="T46" s="119" t="str">
        <f>'Chart of Accounts'!I39</f>
        <v/>
      </c>
      <c r="U46" s="119"/>
      <c r="V46" s="119"/>
      <c r="W46" s="119"/>
      <c r="X46" s="119"/>
      <c r="Y46" s="119"/>
      <c r="Z46" s="119"/>
      <c r="AA46" s="119" t="s">
        <v>143</v>
      </c>
      <c r="AB46" s="119" t="str">
        <f t="shared" si="24"/>
        <v/>
      </c>
      <c r="AC46" s="119">
        <v>150.0</v>
      </c>
      <c r="AD46" s="119" t="str">
        <f t="shared" si="25"/>
        <v>006</v>
      </c>
      <c r="AE46" s="119"/>
      <c r="AF46" s="119"/>
      <c r="AG46" s="119">
        <v>110.0</v>
      </c>
      <c r="AH46" s="119" t="str">
        <f>Summary!$B$2</f>
        <v>USD</v>
      </c>
      <c r="AI46" s="119">
        <f t="shared" ref="AI46:AT46" si="44">IF(C46="",0,C46)</f>
        <v>0</v>
      </c>
      <c r="AJ46" s="119">
        <f t="shared" si="44"/>
        <v>0</v>
      </c>
      <c r="AK46" s="119">
        <f t="shared" si="44"/>
        <v>0</v>
      </c>
      <c r="AL46" s="119">
        <f t="shared" si="44"/>
        <v>0</v>
      </c>
      <c r="AM46" s="119">
        <f t="shared" si="44"/>
        <v>0</v>
      </c>
      <c r="AN46" s="119">
        <f t="shared" si="44"/>
        <v>0</v>
      </c>
      <c r="AO46" s="119">
        <f t="shared" si="44"/>
        <v>0</v>
      </c>
      <c r="AP46" s="119">
        <f t="shared" si="44"/>
        <v>0</v>
      </c>
      <c r="AQ46" s="119">
        <f t="shared" si="44"/>
        <v>0</v>
      </c>
      <c r="AR46" s="119">
        <f t="shared" si="44"/>
        <v>0</v>
      </c>
      <c r="AS46" s="119">
        <f t="shared" si="44"/>
        <v>0</v>
      </c>
      <c r="AT46" s="119">
        <f t="shared" si="44"/>
        <v>0</v>
      </c>
    </row>
    <row r="47" ht="20.25" customHeight="1">
      <c r="A47" s="2"/>
      <c r="B47" s="136" t="str">
        <f>IF(ISTEXT("Conference-"&amp;VLOOKUP(A47,'Chart of Accounts'!$B$5:$C$54,2,FALSE)),"Conference-"&amp;VLOOKUP(A47,'Chart of Accounts'!$B$5:$C$54,2,FALSE),"")</f>
        <v/>
      </c>
      <c r="C47" s="137"/>
      <c r="D47" s="137"/>
      <c r="E47" s="137"/>
      <c r="F47" s="137"/>
      <c r="G47" s="137"/>
      <c r="H47" s="137"/>
      <c r="I47" s="137"/>
      <c r="J47" s="137"/>
      <c r="K47" s="137"/>
      <c r="L47" s="137"/>
      <c r="M47" s="137"/>
      <c r="N47" s="137"/>
      <c r="O47" s="138">
        <f t="shared" si="23"/>
        <v>0</v>
      </c>
      <c r="P47" s="119"/>
      <c r="Q47" s="119"/>
      <c r="R47" s="119"/>
      <c r="S47" s="119"/>
      <c r="T47" s="119" t="str">
        <f>'Chart of Accounts'!I40</f>
        <v/>
      </c>
      <c r="U47" s="119"/>
      <c r="V47" s="119"/>
      <c r="W47" s="119"/>
      <c r="X47" s="119"/>
      <c r="Y47" s="119"/>
      <c r="Z47" s="119"/>
      <c r="AA47" s="119" t="s">
        <v>143</v>
      </c>
      <c r="AB47" s="119" t="str">
        <f t="shared" si="24"/>
        <v/>
      </c>
      <c r="AC47" s="119">
        <v>150.0</v>
      </c>
      <c r="AD47" s="119" t="str">
        <f t="shared" si="25"/>
        <v>006</v>
      </c>
      <c r="AE47" s="119"/>
      <c r="AF47" s="119"/>
      <c r="AG47" s="119">
        <v>110.0</v>
      </c>
      <c r="AH47" s="119" t="str">
        <f>Summary!$B$2</f>
        <v>USD</v>
      </c>
      <c r="AI47" s="119">
        <f t="shared" ref="AI47:AT47" si="45">IF(C47="",0,C47)</f>
        <v>0</v>
      </c>
      <c r="AJ47" s="119">
        <f t="shared" si="45"/>
        <v>0</v>
      </c>
      <c r="AK47" s="119">
        <f t="shared" si="45"/>
        <v>0</v>
      </c>
      <c r="AL47" s="119">
        <f t="shared" si="45"/>
        <v>0</v>
      </c>
      <c r="AM47" s="119">
        <f t="shared" si="45"/>
        <v>0</v>
      </c>
      <c r="AN47" s="119">
        <f t="shared" si="45"/>
        <v>0</v>
      </c>
      <c r="AO47" s="119">
        <f t="shared" si="45"/>
        <v>0</v>
      </c>
      <c r="AP47" s="119">
        <f t="shared" si="45"/>
        <v>0</v>
      </c>
      <c r="AQ47" s="119">
        <f t="shared" si="45"/>
        <v>0</v>
      </c>
      <c r="AR47" s="119">
        <f t="shared" si="45"/>
        <v>0</v>
      </c>
      <c r="AS47" s="119">
        <f t="shared" si="45"/>
        <v>0</v>
      </c>
      <c r="AT47" s="119">
        <f t="shared" si="45"/>
        <v>0</v>
      </c>
    </row>
    <row r="48" ht="15.75" customHeight="1">
      <c r="A48" s="131" t="s">
        <v>207</v>
      </c>
      <c r="B48" s="131"/>
      <c r="C48" s="142">
        <f t="shared" ref="C48:O48" si="46">SUM(C27:C47)</f>
        <v>0</v>
      </c>
      <c r="D48" s="142">
        <f t="shared" si="46"/>
        <v>0</v>
      </c>
      <c r="E48" s="142">
        <f t="shared" si="46"/>
        <v>0</v>
      </c>
      <c r="F48" s="142">
        <f t="shared" si="46"/>
        <v>0</v>
      </c>
      <c r="G48" s="142">
        <f t="shared" si="46"/>
        <v>0</v>
      </c>
      <c r="H48" s="142">
        <f t="shared" si="46"/>
        <v>0</v>
      </c>
      <c r="I48" s="142">
        <f t="shared" si="46"/>
        <v>0</v>
      </c>
      <c r="J48" s="142">
        <f t="shared" si="46"/>
        <v>0</v>
      </c>
      <c r="K48" s="142">
        <f t="shared" si="46"/>
        <v>0</v>
      </c>
      <c r="L48" s="142">
        <f t="shared" si="46"/>
        <v>0</v>
      </c>
      <c r="M48" s="142">
        <f t="shared" si="46"/>
        <v>0</v>
      </c>
      <c r="N48" s="142">
        <f t="shared" si="46"/>
        <v>0</v>
      </c>
      <c r="O48" s="142">
        <f t="shared" si="46"/>
        <v>0</v>
      </c>
      <c r="P48" s="119"/>
      <c r="Q48" s="119"/>
      <c r="R48" s="119"/>
      <c r="S48" s="119"/>
      <c r="T48" s="119" t="str">
        <f>'Chart of Accounts'!I41</f>
        <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31"/>
      <c r="B49" s="131"/>
      <c r="C49" s="143"/>
      <c r="D49" s="143"/>
      <c r="E49" s="143"/>
      <c r="F49" s="143"/>
      <c r="G49" s="143"/>
      <c r="H49" s="143"/>
      <c r="I49" s="143"/>
      <c r="J49" s="143"/>
      <c r="K49" s="143"/>
      <c r="L49" s="143"/>
      <c r="M49" s="143"/>
      <c r="N49" s="143"/>
      <c r="O49" s="143"/>
      <c r="P49" s="119"/>
      <c r="Q49" s="119"/>
      <c r="R49" s="119"/>
      <c r="S49" s="119"/>
      <c r="T49" s="119" t="str">
        <f>'Chart of Accounts'!I42</f>
        <v/>
      </c>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31" t="s">
        <v>99</v>
      </c>
      <c r="B50" s="131"/>
      <c r="C50" s="144">
        <f t="shared" ref="C50:O50" si="47">C24-C48</f>
        <v>0</v>
      </c>
      <c r="D50" s="144">
        <f t="shared" si="47"/>
        <v>0</v>
      </c>
      <c r="E50" s="144">
        <f t="shared" si="47"/>
        <v>0</v>
      </c>
      <c r="F50" s="144">
        <f t="shared" si="47"/>
        <v>0</v>
      </c>
      <c r="G50" s="144">
        <f t="shared" si="47"/>
        <v>0</v>
      </c>
      <c r="H50" s="144">
        <f t="shared" si="47"/>
        <v>0</v>
      </c>
      <c r="I50" s="144">
        <f t="shared" si="47"/>
        <v>0</v>
      </c>
      <c r="J50" s="144">
        <f t="shared" si="47"/>
        <v>0</v>
      </c>
      <c r="K50" s="144">
        <f t="shared" si="47"/>
        <v>0</v>
      </c>
      <c r="L50" s="144">
        <f t="shared" si="47"/>
        <v>0</v>
      </c>
      <c r="M50" s="144">
        <f t="shared" si="47"/>
        <v>0</v>
      </c>
      <c r="N50" s="144">
        <f t="shared" si="47"/>
        <v>0</v>
      </c>
      <c r="O50" s="144">
        <f t="shared" si="47"/>
        <v>0</v>
      </c>
      <c r="P50" s="119"/>
      <c r="Q50" s="119"/>
      <c r="R50" s="119"/>
      <c r="S50" s="119"/>
      <c r="T50" s="119" t="str">
        <f>'Chart of Accounts'!I43</f>
        <v/>
      </c>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t="str">
        <f>'Chart of Accounts'!I44</f>
        <v/>
      </c>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t="str">
        <f>'Chart of Accounts'!I45</f>
        <v/>
      </c>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t="str">
        <f>'Chart of Accounts'!I46</f>
        <v/>
      </c>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t="str">
        <f>'Chart of Accounts'!I47</f>
        <v/>
      </c>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t="str">
        <f>'Chart of Accounts'!I48</f>
        <v/>
      </c>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t="str">
        <f>'Chart of Accounts'!I49</f>
        <v/>
      </c>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t="str">
        <f>'Chart of Accounts'!I50</f>
        <v/>
      </c>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t="str">
        <f>'Chart of Accounts'!I52</f>
        <v/>
      </c>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45:A47">
      <formula1>$U$10:$U$43</formula1>
    </dataValidation>
    <dataValidation type="decimal" operator="greaterThanOrEqual" allowBlank="1" showErrorMessage="1" sqref="C9:N23 C27:N47">
      <formula1>0.0</formula1>
    </dataValidation>
  </dataValidations>
  <printOptions/>
  <pageMargins bottom="1.0" footer="0.0" header="0.0" left="0.75" right="0.75" top="1.0"/>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8.0"/>
    <col customWidth="1" min="16" max="17" width="9.14"/>
    <col customWidth="1" hidden="1" min="18" max="26" width="9.14"/>
    <col customWidth="1" hidden="1" min="27" max="27" width="10.86"/>
    <col customWidth="1" hidden="1" min="28" max="28" width="14.71"/>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Conferences!G3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32"/>
      <c r="Q7" s="132"/>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30" t="s">
        <v>208</v>
      </c>
      <c r="B8" s="134"/>
      <c r="C8" s="131"/>
      <c r="D8" s="132"/>
      <c r="E8" s="132"/>
      <c r="F8" s="132"/>
      <c r="G8" s="132"/>
      <c r="H8" s="132"/>
      <c r="I8" s="132"/>
      <c r="J8" s="132"/>
      <c r="K8" s="132"/>
      <c r="L8" s="132"/>
      <c r="M8" s="132"/>
      <c r="N8" s="132"/>
      <c r="O8" s="132"/>
      <c r="P8" s="132"/>
      <c r="Q8" s="132"/>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35">
        <v>6025.0</v>
      </c>
      <c r="B9" s="135" t="s">
        <v>209</v>
      </c>
      <c r="C9" s="145"/>
      <c r="D9" s="145"/>
      <c r="E9" s="145"/>
      <c r="F9" s="145"/>
      <c r="G9" s="145"/>
      <c r="H9" s="145"/>
      <c r="I9" s="145"/>
      <c r="J9" s="145"/>
      <c r="K9" s="145"/>
      <c r="L9" s="145"/>
      <c r="M9" s="145"/>
      <c r="N9" s="145"/>
      <c r="O9" s="138">
        <f t="shared" ref="O9:O12" si="2">SUM(C9:N9)</f>
        <v>0</v>
      </c>
      <c r="P9" s="119"/>
      <c r="Q9" s="119"/>
      <c r="R9" s="119"/>
      <c r="S9" s="119"/>
      <c r="T9" s="139" t="s">
        <v>148</v>
      </c>
      <c r="U9" s="119"/>
      <c r="V9" s="119"/>
      <c r="W9" s="119"/>
      <c r="X9" s="119"/>
      <c r="Y9" s="119"/>
      <c r="Z9" s="119"/>
      <c r="AA9" s="119" t="s">
        <v>143</v>
      </c>
      <c r="AB9" s="119" t="str">
        <f t="shared" ref="AB9:AB19" si="3">IF(A9="","",A9&amp;"-000000")</f>
        <v>6025-000000</v>
      </c>
      <c r="AC9" s="119">
        <v>200.0</v>
      </c>
      <c r="AD9" s="119" t="str">
        <f t="shared" ref="AD9:AD19" si="4">IF(LEN($O$1)=3,$O$1,IF(LEN($O$1)=2,0&amp;$O$1,IF(LEN($O$1)=1,0&amp;0&amp;$O$1,"ERROR")))</f>
        <v>006</v>
      </c>
      <c r="AE9" s="119"/>
      <c r="AF9" s="119"/>
      <c r="AG9" s="119">
        <v>110.0</v>
      </c>
      <c r="AH9" s="119" t="str">
        <f>Summary!$B$2</f>
        <v>USD</v>
      </c>
      <c r="AI9" s="119">
        <f t="shared" ref="AI9:AT9" si="1">IF(C9="",0,C9)</f>
        <v>0</v>
      </c>
      <c r="AJ9" s="119">
        <f t="shared" si="1"/>
        <v>0</v>
      </c>
      <c r="AK9" s="119">
        <f t="shared" si="1"/>
        <v>0</v>
      </c>
      <c r="AL9" s="119">
        <f t="shared" si="1"/>
        <v>0</v>
      </c>
      <c r="AM9" s="119">
        <f t="shared" si="1"/>
        <v>0</v>
      </c>
      <c r="AN9" s="119">
        <f t="shared" si="1"/>
        <v>0</v>
      </c>
      <c r="AO9" s="119">
        <f t="shared" si="1"/>
        <v>0</v>
      </c>
      <c r="AP9" s="119">
        <f t="shared" si="1"/>
        <v>0</v>
      </c>
      <c r="AQ9" s="119">
        <f t="shared" si="1"/>
        <v>0</v>
      </c>
      <c r="AR9" s="119">
        <f t="shared" si="1"/>
        <v>0</v>
      </c>
      <c r="AS9" s="119">
        <f t="shared" si="1"/>
        <v>0</v>
      </c>
      <c r="AT9" s="119">
        <f t="shared" si="1"/>
        <v>0</v>
      </c>
    </row>
    <row r="10">
      <c r="A10" s="135">
        <v>6010.0</v>
      </c>
      <c r="B10" s="135" t="s">
        <v>210</v>
      </c>
      <c r="C10" s="145"/>
      <c r="D10" s="145"/>
      <c r="E10" s="145"/>
      <c r="F10" s="145"/>
      <c r="G10" s="145"/>
      <c r="H10" s="145"/>
      <c r="I10" s="145"/>
      <c r="J10" s="145"/>
      <c r="K10" s="145"/>
      <c r="L10" s="145"/>
      <c r="M10" s="145"/>
      <c r="N10" s="145"/>
      <c r="O10" s="138">
        <f t="shared" si="2"/>
        <v>0</v>
      </c>
      <c r="P10" s="119"/>
      <c r="Q10" s="119"/>
      <c r="R10" s="119"/>
      <c r="S10" s="119"/>
      <c r="T10" s="119" t="s">
        <v>151</v>
      </c>
      <c r="U10" s="119">
        <v>7004.0</v>
      </c>
      <c r="V10" s="119"/>
      <c r="W10" s="119"/>
      <c r="X10" s="119"/>
      <c r="Y10" s="119"/>
      <c r="Z10" s="119"/>
      <c r="AA10" s="119" t="s">
        <v>143</v>
      </c>
      <c r="AB10" s="119" t="str">
        <f t="shared" si="3"/>
        <v>6010-000000</v>
      </c>
      <c r="AC10" s="119">
        <v>200.0</v>
      </c>
      <c r="AD10" s="119" t="str">
        <f t="shared" si="4"/>
        <v>006</v>
      </c>
      <c r="AE10" s="119" t="s">
        <v>211</v>
      </c>
      <c r="AF10" s="119"/>
      <c r="AG10" s="119">
        <v>110.0</v>
      </c>
      <c r="AH10" s="119" t="str">
        <f>Summary!$B$2</f>
        <v>USD</v>
      </c>
      <c r="AI10" s="119">
        <f t="shared" ref="AI10:AT10" si="5">IF(C10="",0,C10)</f>
        <v>0</v>
      </c>
      <c r="AJ10" s="119">
        <f t="shared" si="5"/>
        <v>0</v>
      </c>
      <c r="AK10" s="119">
        <f t="shared" si="5"/>
        <v>0</v>
      </c>
      <c r="AL10" s="119">
        <f t="shared" si="5"/>
        <v>0</v>
      </c>
      <c r="AM10" s="119">
        <f t="shared" si="5"/>
        <v>0</v>
      </c>
      <c r="AN10" s="119">
        <f t="shared" si="5"/>
        <v>0</v>
      </c>
      <c r="AO10" s="119">
        <f t="shared" si="5"/>
        <v>0</v>
      </c>
      <c r="AP10" s="119">
        <f t="shared" si="5"/>
        <v>0</v>
      </c>
      <c r="AQ10" s="119">
        <f t="shared" si="5"/>
        <v>0</v>
      </c>
      <c r="AR10" s="119">
        <f t="shared" si="5"/>
        <v>0</v>
      </c>
      <c r="AS10" s="119">
        <f t="shared" si="5"/>
        <v>0</v>
      </c>
      <c r="AT10" s="119">
        <f t="shared" si="5"/>
        <v>0</v>
      </c>
    </row>
    <row r="11">
      <c r="A11" s="135">
        <v>6010.0</v>
      </c>
      <c r="B11" s="135" t="s">
        <v>212</v>
      </c>
      <c r="C11" s="145"/>
      <c r="D11" s="145"/>
      <c r="E11" s="145"/>
      <c r="F11" s="145"/>
      <c r="G11" s="145"/>
      <c r="H11" s="145"/>
      <c r="I11" s="145"/>
      <c r="J11" s="145"/>
      <c r="K11" s="145"/>
      <c r="L11" s="145"/>
      <c r="M11" s="145"/>
      <c r="N11" s="145"/>
      <c r="O11" s="138">
        <f t="shared" si="2"/>
        <v>0</v>
      </c>
      <c r="P11" s="119"/>
      <c r="Q11" s="119"/>
      <c r="R11" s="119"/>
      <c r="S11" s="119"/>
      <c r="T11" s="119" t="s">
        <v>154</v>
      </c>
      <c r="U11" s="119">
        <v>7006.0</v>
      </c>
      <c r="V11" s="119"/>
      <c r="W11" s="119"/>
      <c r="X11" s="119"/>
      <c r="Y11" s="119"/>
      <c r="Z11" s="119"/>
      <c r="AA11" s="119" t="s">
        <v>143</v>
      </c>
      <c r="AB11" s="119" t="str">
        <f t="shared" si="3"/>
        <v>6010-000000</v>
      </c>
      <c r="AC11" s="119">
        <v>200.0</v>
      </c>
      <c r="AD11" s="119" t="str">
        <f t="shared" si="4"/>
        <v>006</v>
      </c>
      <c r="AE11" s="119" t="s">
        <v>213</v>
      </c>
      <c r="AF11" s="119"/>
      <c r="AG11" s="119">
        <v>110.0</v>
      </c>
      <c r="AH11" s="119" t="str">
        <f>Summary!$B$2</f>
        <v>USD</v>
      </c>
      <c r="AI11" s="119">
        <f t="shared" ref="AI11:AT11" si="6">IF(C11="",0,C11)</f>
        <v>0</v>
      </c>
      <c r="AJ11" s="119">
        <f t="shared" si="6"/>
        <v>0</v>
      </c>
      <c r="AK11" s="119">
        <f t="shared" si="6"/>
        <v>0</v>
      </c>
      <c r="AL11" s="119">
        <f t="shared" si="6"/>
        <v>0</v>
      </c>
      <c r="AM11" s="119">
        <f t="shared" si="6"/>
        <v>0</v>
      </c>
      <c r="AN11" s="119">
        <f t="shared" si="6"/>
        <v>0</v>
      </c>
      <c r="AO11" s="119">
        <f t="shared" si="6"/>
        <v>0</v>
      </c>
      <c r="AP11" s="119">
        <f t="shared" si="6"/>
        <v>0</v>
      </c>
      <c r="AQ11" s="119">
        <f t="shared" si="6"/>
        <v>0</v>
      </c>
      <c r="AR11" s="119">
        <f t="shared" si="6"/>
        <v>0</v>
      </c>
      <c r="AS11" s="119">
        <f t="shared" si="6"/>
        <v>0</v>
      </c>
      <c r="AT11" s="119">
        <f t="shared" si="6"/>
        <v>0</v>
      </c>
    </row>
    <row r="12">
      <c r="A12" s="135">
        <v>6010.0</v>
      </c>
      <c r="B12" s="135" t="s">
        <v>214</v>
      </c>
      <c r="C12" s="145"/>
      <c r="D12" s="145"/>
      <c r="E12" s="145">
        <v>350.0</v>
      </c>
      <c r="F12" s="145"/>
      <c r="G12" s="145"/>
      <c r="H12" s="145"/>
      <c r="I12" s="145"/>
      <c r="J12" s="145"/>
      <c r="K12" s="145"/>
      <c r="L12" s="145"/>
      <c r="M12" s="145"/>
      <c r="N12" s="145"/>
      <c r="O12" s="138">
        <f t="shared" si="2"/>
        <v>350</v>
      </c>
      <c r="P12" s="119"/>
      <c r="Q12" s="119"/>
      <c r="R12" s="119"/>
      <c r="S12" s="119"/>
      <c r="T12" s="119" t="s">
        <v>157</v>
      </c>
      <c r="U12" s="119">
        <v>7008.0</v>
      </c>
      <c r="V12" s="119"/>
      <c r="W12" s="119"/>
      <c r="X12" s="119"/>
      <c r="Y12" s="119"/>
      <c r="Z12" s="119"/>
      <c r="AA12" s="119" t="s">
        <v>143</v>
      </c>
      <c r="AB12" s="119" t="str">
        <f t="shared" si="3"/>
        <v>6010-000000</v>
      </c>
      <c r="AC12" s="119">
        <v>200.0</v>
      </c>
      <c r="AD12" s="119" t="str">
        <f t="shared" si="4"/>
        <v>006</v>
      </c>
      <c r="AE12" s="119" t="s">
        <v>215</v>
      </c>
      <c r="AF12" s="119"/>
      <c r="AG12" s="119">
        <v>110.0</v>
      </c>
      <c r="AH12" s="119" t="str">
        <f>Summary!$B$2</f>
        <v>USD</v>
      </c>
      <c r="AI12" s="119">
        <f t="shared" ref="AI12:AT12" si="7">IF(C12="",0,C12)</f>
        <v>0</v>
      </c>
      <c r="AJ12" s="119">
        <f t="shared" si="7"/>
        <v>0</v>
      </c>
      <c r="AK12" s="129">
        <f t="shared" si="7"/>
        <v>350</v>
      </c>
      <c r="AL12" s="119">
        <f t="shared" si="7"/>
        <v>0</v>
      </c>
      <c r="AM12" s="119">
        <f t="shared" si="7"/>
        <v>0</v>
      </c>
      <c r="AN12" s="119">
        <f t="shared" si="7"/>
        <v>0</v>
      </c>
      <c r="AO12" s="119">
        <f t="shared" si="7"/>
        <v>0</v>
      </c>
      <c r="AP12" s="119">
        <f t="shared" si="7"/>
        <v>0</v>
      </c>
      <c r="AQ12" s="119">
        <f t="shared" si="7"/>
        <v>0</v>
      </c>
      <c r="AR12" s="119">
        <f t="shared" si="7"/>
        <v>0</v>
      </c>
      <c r="AS12" s="119">
        <f t="shared" si="7"/>
        <v>0</v>
      </c>
      <c r="AT12" s="119">
        <f t="shared" si="7"/>
        <v>0</v>
      </c>
    </row>
    <row r="13">
      <c r="A13" s="135">
        <v>6050.0</v>
      </c>
      <c r="B13" s="135" t="s">
        <v>216</v>
      </c>
      <c r="C13" s="145"/>
      <c r="D13" s="145"/>
      <c r="E13" s="145"/>
      <c r="F13" s="145"/>
      <c r="G13" s="145"/>
      <c r="H13" s="145"/>
      <c r="I13" s="145"/>
      <c r="J13" s="145"/>
      <c r="K13" s="145"/>
      <c r="L13" s="145"/>
      <c r="M13" s="145"/>
      <c r="N13" s="145"/>
      <c r="O13" s="138">
        <f t="shared" ref="O13:O15" si="9">-SUM(C13:N13)</f>
        <v>0</v>
      </c>
      <c r="P13" s="119"/>
      <c r="Q13" s="119"/>
      <c r="R13" s="119"/>
      <c r="S13" s="119"/>
      <c r="T13" s="119" t="s">
        <v>160</v>
      </c>
      <c r="U13" s="119">
        <v>7010.0</v>
      </c>
      <c r="V13" s="119"/>
      <c r="W13" s="119"/>
      <c r="X13" s="119"/>
      <c r="Y13" s="119"/>
      <c r="Z13" s="119"/>
      <c r="AA13" s="119" t="s">
        <v>143</v>
      </c>
      <c r="AB13" s="119" t="str">
        <f t="shared" si="3"/>
        <v>6050-000000</v>
      </c>
      <c r="AC13" s="119">
        <v>200.0</v>
      </c>
      <c r="AD13" s="119" t="str">
        <f t="shared" si="4"/>
        <v>006</v>
      </c>
      <c r="AE13" s="119"/>
      <c r="AF13" s="119"/>
      <c r="AG13" s="119">
        <v>110.0</v>
      </c>
      <c r="AH13" s="119" t="str">
        <f>Summary!$B$2</f>
        <v>USD</v>
      </c>
      <c r="AI13" s="119">
        <f t="shared" ref="AI13:AT13" si="8">IF(C13="",0,C13)</f>
        <v>0</v>
      </c>
      <c r="AJ13" s="119">
        <f t="shared" si="8"/>
        <v>0</v>
      </c>
      <c r="AK13" s="119">
        <f t="shared" si="8"/>
        <v>0</v>
      </c>
      <c r="AL13" s="119">
        <f t="shared" si="8"/>
        <v>0</v>
      </c>
      <c r="AM13" s="119">
        <f t="shared" si="8"/>
        <v>0</v>
      </c>
      <c r="AN13" s="119">
        <f t="shared" si="8"/>
        <v>0</v>
      </c>
      <c r="AO13" s="119">
        <f t="shared" si="8"/>
        <v>0</v>
      </c>
      <c r="AP13" s="119">
        <f t="shared" si="8"/>
        <v>0</v>
      </c>
      <c r="AQ13" s="119">
        <f t="shared" si="8"/>
        <v>0</v>
      </c>
      <c r="AR13" s="119">
        <f t="shared" si="8"/>
        <v>0</v>
      </c>
      <c r="AS13" s="119">
        <f t="shared" si="8"/>
        <v>0</v>
      </c>
      <c r="AT13" s="119">
        <f t="shared" si="8"/>
        <v>0</v>
      </c>
    </row>
    <row r="14">
      <c r="A14" s="135">
        <v>6055.0</v>
      </c>
      <c r="B14" s="135" t="s">
        <v>217</v>
      </c>
      <c r="C14" s="145"/>
      <c r="D14" s="145"/>
      <c r="E14" s="145"/>
      <c r="F14" s="145"/>
      <c r="G14" s="145"/>
      <c r="H14" s="145"/>
      <c r="I14" s="145"/>
      <c r="J14" s="145"/>
      <c r="K14" s="145"/>
      <c r="L14" s="145"/>
      <c r="M14" s="145"/>
      <c r="N14" s="145"/>
      <c r="O14" s="138">
        <f t="shared" si="9"/>
        <v>0</v>
      </c>
      <c r="P14" s="119"/>
      <c r="Q14" s="119"/>
      <c r="R14" s="119"/>
      <c r="S14" s="119"/>
      <c r="T14" s="119" t="s">
        <v>163</v>
      </c>
      <c r="U14" s="119">
        <v>7012.0</v>
      </c>
      <c r="V14" s="119"/>
      <c r="W14" s="119"/>
      <c r="X14" s="119"/>
      <c r="Y14" s="119"/>
      <c r="Z14" s="119"/>
      <c r="AA14" s="119" t="s">
        <v>143</v>
      </c>
      <c r="AB14" s="119" t="str">
        <f t="shared" si="3"/>
        <v>6055-000000</v>
      </c>
      <c r="AC14" s="119">
        <v>200.0</v>
      </c>
      <c r="AD14" s="119" t="str">
        <f t="shared" si="4"/>
        <v>006</v>
      </c>
      <c r="AE14" s="119"/>
      <c r="AF14" s="119"/>
      <c r="AG14" s="119">
        <v>110.0</v>
      </c>
      <c r="AH14" s="119" t="str">
        <f>Summary!$B$2</f>
        <v>USD</v>
      </c>
      <c r="AI14" s="119">
        <f t="shared" ref="AI14:AT14" si="10">IF(C14="",0,C14)</f>
        <v>0</v>
      </c>
      <c r="AJ14" s="119">
        <f t="shared" si="10"/>
        <v>0</v>
      </c>
      <c r="AK14" s="119">
        <f t="shared" si="10"/>
        <v>0</v>
      </c>
      <c r="AL14" s="119">
        <f t="shared" si="10"/>
        <v>0</v>
      </c>
      <c r="AM14" s="119">
        <f t="shared" si="10"/>
        <v>0</v>
      </c>
      <c r="AN14" s="119">
        <f t="shared" si="10"/>
        <v>0</v>
      </c>
      <c r="AO14" s="119">
        <f t="shared" si="10"/>
        <v>0</v>
      </c>
      <c r="AP14" s="119">
        <f t="shared" si="10"/>
        <v>0</v>
      </c>
      <c r="AQ14" s="119">
        <f t="shared" si="10"/>
        <v>0</v>
      </c>
      <c r="AR14" s="119">
        <f t="shared" si="10"/>
        <v>0</v>
      </c>
      <c r="AS14" s="119">
        <f t="shared" si="10"/>
        <v>0</v>
      </c>
      <c r="AT14" s="119">
        <f t="shared" si="10"/>
        <v>0</v>
      </c>
    </row>
    <row r="15">
      <c r="A15" s="135">
        <v>6060.0</v>
      </c>
      <c r="B15" s="135" t="s">
        <v>172</v>
      </c>
      <c r="C15" s="145"/>
      <c r="D15" s="145"/>
      <c r="E15" s="145"/>
      <c r="F15" s="145"/>
      <c r="G15" s="145"/>
      <c r="H15" s="145"/>
      <c r="I15" s="145"/>
      <c r="J15" s="145"/>
      <c r="K15" s="145"/>
      <c r="L15" s="145"/>
      <c r="M15" s="145"/>
      <c r="N15" s="145"/>
      <c r="O15" s="138">
        <f t="shared" si="9"/>
        <v>0</v>
      </c>
      <c r="P15" s="119"/>
      <c r="Q15" s="119"/>
      <c r="R15" s="119"/>
      <c r="S15" s="119"/>
      <c r="T15" s="119" t="s">
        <v>166</v>
      </c>
      <c r="U15" s="119">
        <v>7014.0</v>
      </c>
      <c r="V15" s="119"/>
      <c r="W15" s="119"/>
      <c r="X15" s="119"/>
      <c r="Y15" s="119"/>
      <c r="Z15" s="119"/>
      <c r="AA15" s="119" t="s">
        <v>143</v>
      </c>
      <c r="AB15" s="119" t="str">
        <f t="shared" si="3"/>
        <v>6060-000000</v>
      </c>
      <c r="AC15" s="119">
        <v>200.0</v>
      </c>
      <c r="AD15" s="119" t="str">
        <f t="shared" si="4"/>
        <v>006</v>
      </c>
      <c r="AE15" s="119"/>
      <c r="AF15" s="119"/>
      <c r="AG15" s="119">
        <v>110.0</v>
      </c>
      <c r="AH15" s="119" t="str">
        <f>Summary!$B$2</f>
        <v>USD</v>
      </c>
      <c r="AI15" s="119">
        <f t="shared" ref="AI15:AT15" si="11">IF(C15="",0,C15)</f>
        <v>0</v>
      </c>
      <c r="AJ15" s="119">
        <f t="shared" si="11"/>
        <v>0</v>
      </c>
      <c r="AK15" s="119">
        <f t="shared" si="11"/>
        <v>0</v>
      </c>
      <c r="AL15" s="119">
        <f t="shared" si="11"/>
        <v>0</v>
      </c>
      <c r="AM15" s="119">
        <f t="shared" si="11"/>
        <v>0</v>
      </c>
      <c r="AN15" s="119">
        <f t="shared" si="11"/>
        <v>0</v>
      </c>
      <c r="AO15" s="119">
        <f t="shared" si="11"/>
        <v>0</v>
      </c>
      <c r="AP15" s="119">
        <f t="shared" si="11"/>
        <v>0</v>
      </c>
      <c r="AQ15" s="119">
        <f t="shared" si="11"/>
        <v>0</v>
      </c>
      <c r="AR15" s="119">
        <f t="shared" si="11"/>
        <v>0</v>
      </c>
      <c r="AS15" s="119">
        <f t="shared" si="11"/>
        <v>0</v>
      </c>
      <c r="AT15" s="119">
        <f t="shared" si="11"/>
        <v>0</v>
      </c>
    </row>
    <row r="16">
      <c r="A16" s="135">
        <v>6020.0</v>
      </c>
      <c r="B16" s="135" t="s">
        <v>218</v>
      </c>
      <c r="C16" s="145"/>
      <c r="D16" s="145"/>
      <c r="E16" s="145"/>
      <c r="F16" s="145"/>
      <c r="G16" s="145"/>
      <c r="H16" s="145"/>
      <c r="I16" s="145"/>
      <c r="J16" s="145"/>
      <c r="K16" s="145"/>
      <c r="L16" s="145"/>
      <c r="M16" s="145"/>
      <c r="N16" s="145"/>
      <c r="O16" s="138">
        <f t="shared" ref="O16:O19" si="13">SUM(C16:N16)</f>
        <v>0</v>
      </c>
      <c r="P16" s="119"/>
      <c r="Q16" s="119"/>
      <c r="R16" s="119"/>
      <c r="S16" s="119"/>
      <c r="T16" s="119" t="s">
        <v>169</v>
      </c>
      <c r="U16" s="119">
        <v>7016.0</v>
      </c>
      <c r="V16" s="119"/>
      <c r="W16" s="119"/>
      <c r="X16" s="119"/>
      <c r="Y16" s="119"/>
      <c r="Z16" s="119"/>
      <c r="AA16" s="119" t="s">
        <v>143</v>
      </c>
      <c r="AB16" s="119" t="str">
        <f t="shared" si="3"/>
        <v>6020-000000</v>
      </c>
      <c r="AC16" s="119">
        <v>200.0</v>
      </c>
      <c r="AD16" s="119" t="str">
        <f t="shared" si="4"/>
        <v>006</v>
      </c>
      <c r="AE16" s="119"/>
      <c r="AF16" s="119"/>
      <c r="AG16" s="119">
        <v>110.0</v>
      </c>
      <c r="AH16" s="119" t="str">
        <f>Summary!$B$2</f>
        <v>USD</v>
      </c>
      <c r="AI16" s="119">
        <f t="shared" ref="AI16:AT16" si="12">IF(C16="",0,C16)</f>
        <v>0</v>
      </c>
      <c r="AJ16" s="119">
        <f t="shared" si="12"/>
        <v>0</v>
      </c>
      <c r="AK16" s="119">
        <f t="shared" si="12"/>
        <v>0</v>
      </c>
      <c r="AL16" s="119">
        <f t="shared" si="12"/>
        <v>0</v>
      </c>
      <c r="AM16" s="119">
        <f t="shared" si="12"/>
        <v>0</v>
      </c>
      <c r="AN16" s="119">
        <f t="shared" si="12"/>
        <v>0</v>
      </c>
      <c r="AO16" s="119">
        <f t="shared" si="12"/>
        <v>0</v>
      </c>
      <c r="AP16" s="119">
        <f t="shared" si="12"/>
        <v>0</v>
      </c>
      <c r="AQ16" s="119">
        <f t="shared" si="12"/>
        <v>0</v>
      </c>
      <c r="AR16" s="119">
        <f t="shared" si="12"/>
        <v>0</v>
      </c>
      <c r="AS16" s="119">
        <f t="shared" si="12"/>
        <v>0</v>
      </c>
      <c r="AT16" s="119">
        <f t="shared" si="12"/>
        <v>0</v>
      </c>
    </row>
    <row r="17">
      <c r="A17" s="135">
        <v>6030.0</v>
      </c>
      <c r="B17" s="135" t="s">
        <v>219</v>
      </c>
      <c r="C17" s="145"/>
      <c r="D17" s="145"/>
      <c r="E17" s="145"/>
      <c r="F17" s="145"/>
      <c r="G17" s="145"/>
      <c r="H17" s="145"/>
      <c r="I17" s="145"/>
      <c r="J17" s="145"/>
      <c r="K17" s="145"/>
      <c r="L17" s="145"/>
      <c r="M17" s="145"/>
      <c r="N17" s="145"/>
      <c r="O17" s="138">
        <f t="shared" si="13"/>
        <v>0</v>
      </c>
      <c r="P17" s="119"/>
      <c r="Q17" s="119"/>
      <c r="R17" s="119"/>
      <c r="S17" s="119"/>
      <c r="T17" s="119" t="s">
        <v>171</v>
      </c>
      <c r="U17" s="119">
        <v>7018.0</v>
      </c>
      <c r="V17" s="119"/>
      <c r="W17" s="119"/>
      <c r="X17" s="119"/>
      <c r="Y17" s="119"/>
      <c r="Z17" s="119"/>
      <c r="AA17" s="119" t="s">
        <v>143</v>
      </c>
      <c r="AB17" s="119" t="str">
        <f t="shared" si="3"/>
        <v>6030-000000</v>
      </c>
      <c r="AC17" s="119">
        <v>200.0</v>
      </c>
      <c r="AD17" s="119" t="str">
        <f t="shared" si="4"/>
        <v>006</v>
      </c>
      <c r="AE17" s="119"/>
      <c r="AF17" s="119"/>
      <c r="AG17" s="119">
        <v>110.0</v>
      </c>
      <c r="AH17" s="119" t="str">
        <f>Summary!$B$2</f>
        <v>USD</v>
      </c>
      <c r="AI17" s="119">
        <f t="shared" ref="AI17:AT17" si="14">IF(C17="",0,C17)</f>
        <v>0</v>
      </c>
      <c r="AJ17" s="119">
        <f t="shared" si="14"/>
        <v>0</v>
      </c>
      <c r="AK17" s="119">
        <f t="shared" si="14"/>
        <v>0</v>
      </c>
      <c r="AL17" s="119">
        <f t="shared" si="14"/>
        <v>0</v>
      </c>
      <c r="AM17" s="119">
        <f t="shared" si="14"/>
        <v>0</v>
      </c>
      <c r="AN17" s="119">
        <f t="shared" si="14"/>
        <v>0</v>
      </c>
      <c r="AO17" s="119">
        <f t="shared" si="14"/>
        <v>0</v>
      </c>
      <c r="AP17" s="119">
        <f t="shared" si="14"/>
        <v>0</v>
      </c>
      <c r="AQ17" s="119">
        <f t="shared" si="14"/>
        <v>0</v>
      </c>
      <c r="AR17" s="119">
        <f t="shared" si="14"/>
        <v>0</v>
      </c>
      <c r="AS17" s="119">
        <f t="shared" si="14"/>
        <v>0</v>
      </c>
      <c r="AT17" s="119">
        <f t="shared" si="14"/>
        <v>0</v>
      </c>
    </row>
    <row r="18">
      <c r="A18" s="135">
        <v>6035.0</v>
      </c>
      <c r="B18" s="135" t="s">
        <v>220</v>
      </c>
      <c r="C18" s="145"/>
      <c r="D18" s="145"/>
      <c r="E18" s="145"/>
      <c r="F18" s="145"/>
      <c r="G18" s="145"/>
      <c r="H18" s="145"/>
      <c r="I18" s="145"/>
      <c r="J18" s="145"/>
      <c r="K18" s="145"/>
      <c r="L18" s="145"/>
      <c r="M18" s="145"/>
      <c r="N18" s="145"/>
      <c r="O18" s="138">
        <f t="shared" si="13"/>
        <v>0</v>
      </c>
      <c r="P18" s="119"/>
      <c r="Q18" s="119"/>
      <c r="R18" s="119"/>
      <c r="S18" s="119"/>
      <c r="T18" s="119" t="s">
        <v>173</v>
      </c>
      <c r="U18" s="119">
        <v>7020.0</v>
      </c>
      <c r="V18" s="119"/>
      <c r="W18" s="119"/>
      <c r="X18" s="119"/>
      <c r="Y18" s="119"/>
      <c r="Z18" s="119"/>
      <c r="AA18" s="119" t="s">
        <v>143</v>
      </c>
      <c r="AB18" s="119" t="str">
        <f t="shared" si="3"/>
        <v>6035-000000</v>
      </c>
      <c r="AC18" s="119">
        <v>200.0</v>
      </c>
      <c r="AD18" s="119" t="str">
        <f t="shared" si="4"/>
        <v>006</v>
      </c>
      <c r="AE18" s="119"/>
      <c r="AF18" s="119"/>
      <c r="AG18" s="119">
        <v>110.0</v>
      </c>
      <c r="AH18" s="119" t="str">
        <f>Summary!$B$2</f>
        <v>USD</v>
      </c>
      <c r="AI18" s="119">
        <f t="shared" ref="AI18:AT18" si="15">IF(C18="",0,C18)</f>
        <v>0</v>
      </c>
      <c r="AJ18" s="119">
        <f t="shared" si="15"/>
        <v>0</v>
      </c>
      <c r="AK18" s="119">
        <f t="shared" si="15"/>
        <v>0</v>
      </c>
      <c r="AL18" s="119">
        <f t="shared" si="15"/>
        <v>0</v>
      </c>
      <c r="AM18" s="119">
        <f t="shared" si="15"/>
        <v>0</v>
      </c>
      <c r="AN18" s="119">
        <f t="shared" si="15"/>
        <v>0</v>
      </c>
      <c r="AO18" s="119">
        <f t="shared" si="15"/>
        <v>0</v>
      </c>
      <c r="AP18" s="119">
        <f t="shared" si="15"/>
        <v>0</v>
      </c>
      <c r="AQ18" s="119">
        <f t="shared" si="15"/>
        <v>0</v>
      </c>
      <c r="AR18" s="119">
        <f t="shared" si="15"/>
        <v>0</v>
      </c>
      <c r="AS18" s="119">
        <f t="shared" si="15"/>
        <v>0</v>
      </c>
      <c r="AT18" s="119">
        <f t="shared" si="15"/>
        <v>0</v>
      </c>
    </row>
    <row r="19">
      <c r="A19" s="135">
        <v>6040.0</v>
      </c>
      <c r="B19" s="135" t="s">
        <v>221</v>
      </c>
      <c r="C19" s="145"/>
      <c r="D19" s="145"/>
      <c r="E19" s="145"/>
      <c r="F19" s="145"/>
      <c r="G19" s="145"/>
      <c r="H19" s="145"/>
      <c r="I19" s="145"/>
      <c r="J19" s="145"/>
      <c r="K19" s="145"/>
      <c r="L19" s="145"/>
      <c r="M19" s="145"/>
      <c r="N19" s="145"/>
      <c r="O19" s="138">
        <f t="shared" si="13"/>
        <v>0</v>
      </c>
      <c r="P19" s="119"/>
      <c r="Q19" s="119"/>
      <c r="R19" s="119"/>
      <c r="S19" s="119"/>
      <c r="T19" s="119" t="s">
        <v>175</v>
      </c>
      <c r="U19" s="119">
        <v>7022.0</v>
      </c>
      <c r="V19" s="119"/>
      <c r="W19" s="119"/>
      <c r="X19" s="119"/>
      <c r="Y19" s="119"/>
      <c r="Z19" s="119"/>
      <c r="AA19" s="119" t="s">
        <v>143</v>
      </c>
      <c r="AB19" s="119" t="str">
        <f t="shared" si="3"/>
        <v>6040-000000</v>
      </c>
      <c r="AC19" s="119">
        <v>200.0</v>
      </c>
      <c r="AD19" s="119" t="str">
        <f t="shared" si="4"/>
        <v>006</v>
      </c>
      <c r="AE19" s="119"/>
      <c r="AF19" s="119"/>
      <c r="AG19" s="119">
        <v>110.0</v>
      </c>
      <c r="AH19" s="119" t="str">
        <f>Summary!$B$2</f>
        <v>USD</v>
      </c>
      <c r="AI19" s="119">
        <f t="shared" ref="AI19:AT19" si="16">IF(C19="",0,C19)</f>
        <v>0</v>
      </c>
      <c r="AJ19" s="119">
        <f t="shared" si="16"/>
        <v>0</v>
      </c>
      <c r="AK19" s="119">
        <f t="shared" si="16"/>
        <v>0</v>
      </c>
      <c r="AL19" s="119">
        <f t="shared" si="16"/>
        <v>0</v>
      </c>
      <c r="AM19" s="119">
        <f t="shared" si="16"/>
        <v>0</v>
      </c>
      <c r="AN19" s="119">
        <f t="shared" si="16"/>
        <v>0</v>
      </c>
      <c r="AO19" s="119">
        <f t="shared" si="16"/>
        <v>0</v>
      </c>
      <c r="AP19" s="119">
        <f t="shared" si="16"/>
        <v>0</v>
      </c>
      <c r="AQ19" s="119">
        <f t="shared" si="16"/>
        <v>0</v>
      </c>
      <c r="AR19" s="119">
        <f t="shared" si="16"/>
        <v>0</v>
      </c>
      <c r="AS19" s="119">
        <f t="shared" si="16"/>
        <v>0</v>
      </c>
      <c r="AT19" s="119">
        <f t="shared" si="16"/>
        <v>0</v>
      </c>
    </row>
    <row r="20">
      <c r="A20" s="140" t="s">
        <v>222</v>
      </c>
      <c r="B20" s="131"/>
      <c r="C20" s="142">
        <f t="shared" ref="C20:N20" si="17">SUM(C9:C12)-SUM(C13:C15)+SUM(C16:C19)</f>
        <v>0</v>
      </c>
      <c r="D20" s="142">
        <f t="shared" si="17"/>
        <v>0</v>
      </c>
      <c r="E20" s="142">
        <f t="shared" si="17"/>
        <v>350</v>
      </c>
      <c r="F20" s="142">
        <f t="shared" si="17"/>
        <v>0</v>
      </c>
      <c r="G20" s="142">
        <f t="shared" si="17"/>
        <v>0</v>
      </c>
      <c r="H20" s="142">
        <f t="shared" si="17"/>
        <v>0</v>
      </c>
      <c r="I20" s="142">
        <f t="shared" si="17"/>
        <v>0</v>
      </c>
      <c r="J20" s="142">
        <f t="shared" si="17"/>
        <v>0</v>
      </c>
      <c r="K20" s="142">
        <f t="shared" si="17"/>
        <v>0</v>
      </c>
      <c r="L20" s="142">
        <f t="shared" si="17"/>
        <v>0</v>
      </c>
      <c r="M20" s="142">
        <f t="shared" si="17"/>
        <v>0</v>
      </c>
      <c r="N20" s="142">
        <f t="shared" si="17"/>
        <v>0</v>
      </c>
      <c r="O20" s="142">
        <f>SUM(O9:O19)</f>
        <v>350</v>
      </c>
      <c r="P20" s="119"/>
      <c r="Q20" s="119"/>
      <c r="R20" s="119"/>
      <c r="S20" s="119"/>
      <c r="T20" s="119" t="s">
        <v>177</v>
      </c>
      <c r="U20" s="119">
        <v>7024.0</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row>
    <row r="21" ht="15.75" customHeight="1">
      <c r="A21" s="131"/>
      <c r="B21" s="131"/>
      <c r="C21" s="146"/>
      <c r="D21" s="146"/>
      <c r="E21" s="146"/>
      <c r="F21" s="146"/>
      <c r="G21" s="146"/>
      <c r="H21" s="146"/>
      <c r="I21" s="146"/>
      <c r="J21" s="146"/>
      <c r="K21" s="146"/>
      <c r="L21" s="146"/>
      <c r="M21" s="146"/>
      <c r="N21" s="146"/>
      <c r="O21" s="132"/>
      <c r="P21" s="119"/>
      <c r="Q21" s="119"/>
      <c r="R21" s="119"/>
      <c r="S21" s="119"/>
      <c r="T21" s="119" t="s">
        <v>179</v>
      </c>
      <c r="U21" s="119">
        <v>7026.0</v>
      </c>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row>
    <row r="22" ht="15.75" customHeight="1">
      <c r="A22" s="130" t="s">
        <v>223</v>
      </c>
      <c r="B22" s="131"/>
      <c r="C22" s="146"/>
      <c r="D22" s="146"/>
      <c r="E22" s="146"/>
      <c r="F22" s="146"/>
      <c r="G22" s="146"/>
      <c r="H22" s="146"/>
      <c r="I22" s="146"/>
      <c r="J22" s="146"/>
      <c r="K22" s="146"/>
      <c r="L22" s="146"/>
      <c r="M22" s="146"/>
      <c r="N22" s="146"/>
      <c r="O22" s="132"/>
      <c r="P22" s="119"/>
      <c r="Q22" s="119"/>
      <c r="R22" s="119"/>
      <c r="S22" s="119"/>
      <c r="T22" s="119" t="s">
        <v>181</v>
      </c>
      <c r="U22" s="119">
        <v>7028.0</v>
      </c>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21.0" customHeight="1">
      <c r="A23" s="135">
        <v>7008.0</v>
      </c>
      <c r="B23" s="147" t="str">
        <f>IF(ISTEXT("Fundraising-"&amp;VLOOKUP(A23,'Chart of Accounts'!$B$5:$C$50,2,FALSE)),"Fundraising-"&amp;VLOOKUP(A23,'Chart of Accounts'!$B$5:$C$50,2,FALSE),"")</f>
        <v>Fundraising-Promotional Materials</v>
      </c>
      <c r="C23" s="145"/>
      <c r="D23" s="145"/>
      <c r="E23" s="145"/>
      <c r="F23" s="145"/>
      <c r="G23" s="145"/>
      <c r="H23" s="145"/>
      <c r="I23" s="145"/>
      <c r="J23" s="145"/>
      <c r="K23" s="145"/>
      <c r="L23" s="145"/>
      <c r="M23" s="145"/>
      <c r="N23" s="145"/>
      <c r="O23" s="148">
        <f t="shared" ref="O23:O35" si="19">SUM(C23:N23)</f>
        <v>0</v>
      </c>
      <c r="P23" s="119"/>
      <c r="Q23" s="119"/>
      <c r="R23" s="119"/>
      <c r="S23" s="119"/>
      <c r="T23" s="119" t="s">
        <v>183</v>
      </c>
      <c r="U23" s="119">
        <v>7030.0</v>
      </c>
      <c r="V23" s="119"/>
      <c r="W23" s="119"/>
      <c r="X23" s="119"/>
      <c r="Y23" s="119"/>
      <c r="Z23" s="119"/>
      <c r="AA23" s="119" t="s">
        <v>143</v>
      </c>
      <c r="AB23" s="119" t="str">
        <f t="shared" ref="AB23:AB35" si="20">IF(A23="","",A23&amp;"-000000")</f>
        <v>7008-000000</v>
      </c>
      <c r="AC23" s="119">
        <v>200.0</v>
      </c>
      <c r="AD23" s="119" t="str">
        <f t="shared" ref="AD23:AD35" si="21">IF(LEN($O$1)=3,$O$1,IF(LEN($O$1)=2,0&amp;$O$1,IF(LEN($O$1)=1,0&amp;0&amp;$O$1,"ERROR")))</f>
        <v>006</v>
      </c>
      <c r="AE23" s="119"/>
      <c r="AF23" s="119"/>
      <c r="AG23" s="119">
        <v>110.0</v>
      </c>
      <c r="AH23" s="119" t="str">
        <f>Summary!$B$2</f>
        <v>USD</v>
      </c>
      <c r="AI23" s="119">
        <f t="shared" ref="AI23:AT23" si="18">IF(C23="",0,C23)</f>
        <v>0</v>
      </c>
      <c r="AJ23" s="119">
        <f t="shared" si="18"/>
        <v>0</v>
      </c>
      <c r="AK23" s="119">
        <f t="shared" si="18"/>
        <v>0</v>
      </c>
      <c r="AL23" s="119">
        <f t="shared" si="18"/>
        <v>0</v>
      </c>
      <c r="AM23" s="119">
        <f t="shared" si="18"/>
        <v>0</v>
      </c>
      <c r="AN23" s="119">
        <f t="shared" si="18"/>
        <v>0</v>
      </c>
      <c r="AO23" s="119">
        <f t="shared" si="18"/>
        <v>0</v>
      </c>
      <c r="AP23" s="119">
        <f t="shared" si="18"/>
        <v>0</v>
      </c>
      <c r="AQ23" s="119">
        <f t="shared" si="18"/>
        <v>0</v>
      </c>
      <c r="AR23" s="119">
        <f t="shared" si="18"/>
        <v>0</v>
      </c>
      <c r="AS23" s="119">
        <f t="shared" si="18"/>
        <v>0</v>
      </c>
      <c r="AT23" s="119">
        <f t="shared" si="18"/>
        <v>0</v>
      </c>
    </row>
    <row r="24" ht="21.0" customHeight="1">
      <c r="A24" s="135">
        <v>7010.0</v>
      </c>
      <c r="B24" s="147" t="str">
        <f>IF(ISTEXT("Fundraising-"&amp;VLOOKUP(A24,'Chart of Accounts'!$B$5:$C$50,2,FALSE)),"Fundraising-"&amp;VLOOKUP(A24,'Chart of Accounts'!$B$5:$C$50,2,FALSE),"")</f>
        <v>Fundraising-Awards Expense (Trophies, Plaques, Ribbons &amp; Certificates)</v>
      </c>
      <c r="C24" s="145"/>
      <c r="D24" s="145"/>
      <c r="E24" s="145"/>
      <c r="F24" s="145"/>
      <c r="G24" s="145"/>
      <c r="H24" s="145"/>
      <c r="I24" s="145"/>
      <c r="J24" s="145"/>
      <c r="K24" s="145"/>
      <c r="L24" s="145"/>
      <c r="M24" s="145"/>
      <c r="N24" s="145"/>
      <c r="O24" s="148">
        <f t="shared" si="19"/>
        <v>0</v>
      </c>
      <c r="P24" s="119"/>
      <c r="Q24" s="119"/>
      <c r="R24" s="119"/>
      <c r="S24" s="119"/>
      <c r="T24" s="119" t="s">
        <v>185</v>
      </c>
      <c r="U24" s="119">
        <v>7032.0</v>
      </c>
      <c r="V24" s="119"/>
      <c r="W24" s="119"/>
      <c r="X24" s="119"/>
      <c r="Y24" s="119"/>
      <c r="Z24" s="119"/>
      <c r="AA24" s="119" t="s">
        <v>143</v>
      </c>
      <c r="AB24" s="119" t="str">
        <f t="shared" si="20"/>
        <v>7010-000000</v>
      </c>
      <c r="AC24" s="119">
        <v>200.0</v>
      </c>
      <c r="AD24" s="119" t="str">
        <f t="shared" si="21"/>
        <v>006</v>
      </c>
      <c r="AE24" s="119"/>
      <c r="AF24" s="119"/>
      <c r="AG24" s="119">
        <v>110.0</v>
      </c>
      <c r="AH24" s="119" t="str">
        <f>Summary!$B$2</f>
        <v>USD</v>
      </c>
      <c r="AI24" s="119">
        <f t="shared" ref="AI24:AT24" si="22">IF(C24="",0,C24)</f>
        <v>0</v>
      </c>
      <c r="AJ24" s="119">
        <f t="shared" si="22"/>
        <v>0</v>
      </c>
      <c r="AK24" s="119">
        <f t="shared" si="22"/>
        <v>0</v>
      </c>
      <c r="AL24" s="119">
        <f t="shared" si="22"/>
        <v>0</v>
      </c>
      <c r="AM24" s="119">
        <f t="shared" si="22"/>
        <v>0</v>
      </c>
      <c r="AN24" s="119">
        <f t="shared" si="22"/>
        <v>0</v>
      </c>
      <c r="AO24" s="119">
        <f t="shared" si="22"/>
        <v>0</v>
      </c>
      <c r="AP24" s="119">
        <f t="shared" si="22"/>
        <v>0</v>
      </c>
      <c r="AQ24" s="119">
        <f t="shared" si="22"/>
        <v>0</v>
      </c>
      <c r="AR24" s="119">
        <f t="shared" si="22"/>
        <v>0</v>
      </c>
      <c r="AS24" s="119">
        <f t="shared" si="22"/>
        <v>0</v>
      </c>
      <c r="AT24" s="119">
        <f t="shared" si="22"/>
        <v>0</v>
      </c>
    </row>
    <row r="25" ht="21.0" customHeight="1">
      <c r="A25" s="135">
        <v>7012.0</v>
      </c>
      <c r="B25" s="147" t="str">
        <f>IF(ISTEXT("Fundraising-"&amp;VLOOKUP(A25,'Chart of Accounts'!$B$5:$C$50,2,FALSE)),"Fundraising-"&amp;VLOOKUP(A25,'Chart of Accounts'!$B$5:$C$50,2,FALSE),"")</f>
        <v>Fundraising-Supplies &amp; Stationery Expense</v>
      </c>
      <c r="C25" s="145"/>
      <c r="D25" s="145"/>
      <c r="E25" s="145"/>
      <c r="F25" s="145"/>
      <c r="G25" s="145"/>
      <c r="H25" s="145"/>
      <c r="I25" s="145"/>
      <c r="J25" s="145"/>
      <c r="K25" s="145"/>
      <c r="L25" s="145"/>
      <c r="M25" s="145"/>
      <c r="N25" s="145"/>
      <c r="O25" s="148">
        <f t="shared" si="19"/>
        <v>0</v>
      </c>
      <c r="P25" s="119"/>
      <c r="Q25" s="119"/>
      <c r="R25" s="119"/>
      <c r="S25" s="119"/>
      <c r="T25" s="119" t="s">
        <v>186</v>
      </c>
      <c r="U25" s="119">
        <v>7034.0</v>
      </c>
      <c r="V25" s="119"/>
      <c r="W25" s="119"/>
      <c r="X25" s="119"/>
      <c r="Y25" s="119"/>
      <c r="Z25" s="119"/>
      <c r="AA25" s="119" t="s">
        <v>143</v>
      </c>
      <c r="AB25" s="119" t="str">
        <f t="shared" si="20"/>
        <v>7012-000000</v>
      </c>
      <c r="AC25" s="119">
        <v>200.0</v>
      </c>
      <c r="AD25" s="119" t="str">
        <f t="shared" si="21"/>
        <v>006</v>
      </c>
      <c r="AE25" s="119"/>
      <c r="AF25" s="119"/>
      <c r="AG25" s="119">
        <v>110.0</v>
      </c>
      <c r="AH25" s="119" t="str">
        <f>Summary!$B$2</f>
        <v>USD</v>
      </c>
      <c r="AI25" s="119">
        <f t="shared" ref="AI25:AT25" si="23">IF(C25="",0,C25)</f>
        <v>0</v>
      </c>
      <c r="AJ25" s="119">
        <f t="shared" si="23"/>
        <v>0</v>
      </c>
      <c r="AK25" s="119">
        <f t="shared" si="23"/>
        <v>0</v>
      </c>
      <c r="AL25" s="119">
        <f t="shared" si="23"/>
        <v>0</v>
      </c>
      <c r="AM25" s="119">
        <f t="shared" si="23"/>
        <v>0</v>
      </c>
      <c r="AN25" s="119">
        <f t="shared" si="23"/>
        <v>0</v>
      </c>
      <c r="AO25" s="119">
        <f t="shared" si="23"/>
        <v>0</v>
      </c>
      <c r="AP25" s="119">
        <f t="shared" si="23"/>
        <v>0</v>
      </c>
      <c r="AQ25" s="119">
        <f t="shared" si="23"/>
        <v>0</v>
      </c>
      <c r="AR25" s="119">
        <f t="shared" si="23"/>
        <v>0</v>
      </c>
      <c r="AS25" s="119">
        <f t="shared" si="23"/>
        <v>0</v>
      </c>
      <c r="AT25" s="119">
        <f t="shared" si="23"/>
        <v>0</v>
      </c>
    </row>
    <row r="26" ht="21.0" customHeight="1">
      <c r="A26" s="135">
        <v>7014.0</v>
      </c>
      <c r="B26" s="147" t="str">
        <f>IF(ISTEXT("Fundraising-"&amp;VLOOKUP(A26,'Chart of Accounts'!$B$5:$C$50,2,FALSE)),"Fundraising-"&amp;VLOOKUP(A26,'Chart of Accounts'!$B$5:$C$50,2,FALSE),"")</f>
        <v>Fundraising-Room Rental Event Expense</v>
      </c>
      <c r="C26" s="145"/>
      <c r="D26" s="145"/>
      <c r="E26" s="145"/>
      <c r="F26" s="145"/>
      <c r="G26" s="145"/>
      <c r="H26" s="145"/>
      <c r="I26" s="145"/>
      <c r="J26" s="145"/>
      <c r="K26" s="145"/>
      <c r="L26" s="145"/>
      <c r="M26" s="145"/>
      <c r="N26" s="145"/>
      <c r="O26" s="148">
        <f t="shared" si="19"/>
        <v>0</v>
      </c>
      <c r="P26" s="119"/>
      <c r="Q26" s="119"/>
      <c r="R26" s="119"/>
      <c r="S26" s="119"/>
      <c r="T26" s="119" t="s">
        <v>188</v>
      </c>
      <c r="U26" s="119">
        <v>7036.0</v>
      </c>
      <c r="V26" s="119"/>
      <c r="W26" s="119"/>
      <c r="X26" s="119"/>
      <c r="Y26" s="119"/>
      <c r="Z26" s="119"/>
      <c r="AA26" s="119" t="s">
        <v>143</v>
      </c>
      <c r="AB26" s="119" t="str">
        <f t="shared" si="20"/>
        <v>7014-000000</v>
      </c>
      <c r="AC26" s="119">
        <v>200.0</v>
      </c>
      <c r="AD26" s="119" t="str">
        <f t="shared" si="21"/>
        <v>006</v>
      </c>
      <c r="AE26" s="119"/>
      <c r="AF26" s="119"/>
      <c r="AG26" s="119">
        <v>110.0</v>
      </c>
      <c r="AH26" s="119" t="str">
        <f>Summary!$B$2</f>
        <v>USD</v>
      </c>
      <c r="AI26" s="119">
        <f t="shared" ref="AI26:AT26" si="24">IF(C26="",0,C26)</f>
        <v>0</v>
      </c>
      <c r="AJ26" s="119">
        <f t="shared" si="24"/>
        <v>0</v>
      </c>
      <c r="AK26" s="119">
        <f t="shared" si="24"/>
        <v>0</v>
      </c>
      <c r="AL26" s="119">
        <f t="shared" si="24"/>
        <v>0</v>
      </c>
      <c r="AM26" s="119">
        <f t="shared" si="24"/>
        <v>0</v>
      </c>
      <c r="AN26" s="119">
        <f t="shared" si="24"/>
        <v>0</v>
      </c>
      <c r="AO26" s="119">
        <f t="shared" si="24"/>
        <v>0</v>
      </c>
      <c r="AP26" s="119">
        <f t="shared" si="24"/>
        <v>0</v>
      </c>
      <c r="AQ26" s="119">
        <f t="shared" si="24"/>
        <v>0</v>
      </c>
      <c r="AR26" s="119">
        <f t="shared" si="24"/>
        <v>0</v>
      </c>
      <c r="AS26" s="119">
        <f t="shared" si="24"/>
        <v>0</v>
      </c>
      <c r="AT26" s="119">
        <f t="shared" si="24"/>
        <v>0</v>
      </c>
    </row>
    <row r="27" ht="21.0" customHeight="1">
      <c r="A27" s="135">
        <v>7018.0</v>
      </c>
      <c r="B27" s="147" t="str">
        <f>IF(ISTEXT("Fundraising-"&amp;VLOOKUP(A27,'Chart of Accounts'!$B$5:$C$50,2,FALSE)),"Fundraising-"&amp;VLOOKUP(A27,'Chart of Accounts'!$B$5:$C$50,2,FALSE),"")</f>
        <v>Fundraising-Decorations Expense</v>
      </c>
      <c r="C27" s="145"/>
      <c r="D27" s="145"/>
      <c r="E27" s="145"/>
      <c r="F27" s="145"/>
      <c r="G27" s="145"/>
      <c r="H27" s="145"/>
      <c r="I27" s="145"/>
      <c r="J27" s="145"/>
      <c r="K27" s="145"/>
      <c r="L27" s="145"/>
      <c r="M27" s="145"/>
      <c r="N27" s="145"/>
      <c r="O27" s="148">
        <f t="shared" si="19"/>
        <v>0</v>
      </c>
      <c r="P27" s="119"/>
      <c r="Q27" s="119"/>
      <c r="R27" s="119"/>
      <c r="S27" s="119"/>
      <c r="T27" s="119" t="s">
        <v>189</v>
      </c>
      <c r="U27" s="119">
        <v>7038.0</v>
      </c>
      <c r="V27" s="119"/>
      <c r="W27" s="119"/>
      <c r="X27" s="119"/>
      <c r="Y27" s="119"/>
      <c r="Z27" s="119"/>
      <c r="AA27" s="119" t="s">
        <v>143</v>
      </c>
      <c r="AB27" s="119" t="str">
        <f t="shared" si="20"/>
        <v>7018-000000</v>
      </c>
      <c r="AC27" s="119">
        <v>200.0</v>
      </c>
      <c r="AD27" s="119" t="str">
        <f t="shared" si="21"/>
        <v>006</v>
      </c>
      <c r="AE27" s="119"/>
      <c r="AF27" s="119"/>
      <c r="AG27" s="119">
        <v>110.0</v>
      </c>
      <c r="AH27" s="119" t="str">
        <f>Summary!$B$2</f>
        <v>USD</v>
      </c>
      <c r="AI27" s="119">
        <f t="shared" ref="AI27:AT27" si="25">IF(C27="",0,C27)</f>
        <v>0</v>
      </c>
      <c r="AJ27" s="119">
        <f t="shared" si="25"/>
        <v>0</v>
      </c>
      <c r="AK27" s="119">
        <f t="shared" si="25"/>
        <v>0</v>
      </c>
      <c r="AL27" s="119">
        <f t="shared" si="25"/>
        <v>0</v>
      </c>
      <c r="AM27" s="119">
        <f t="shared" si="25"/>
        <v>0</v>
      </c>
      <c r="AN27" s="119">
        <f t="shared" si="25"/>
        <v>0</v>
      </c>
      <c r="AO27" s="119">
        <f t="shared" si="25"/>
        <v>0</v>
      </c>
      <c r="AP27" s="119">
        <f t="shared" si="25"/>
        <v>0</v>
      </c>
      <c r="AQ27" s="119">
        <f t="shared" si="25"/>
        <v>0</v>
      </c>
      <c r="AR27" s="119">
        <f t="shared" si="25"/>
        <v>0</v>
      </c>
      <c r="AS27" s="119">
        <f t="shared" si="25"/>
        <v>0</v>
      </c>
      <c r="AT27" s="119">
        <f t="shared" si="25"/>
        <v>0</v>
      </c>
    </row>
    <row r="28" ht="21.0" customHeight="1">
      <c r="A28" s="135">
        <v>7022.0</v>
      </c>
      <c r="B28" s="147" t="str">
        <f>IF(ISTEXT("Fundraising-"&amp;VLOOKUP(A28,'Chart of Accounts'!$B$5:$C$50,2,FALSE)),"Fundraising-"&amp;VLOOKUP(A28,'Chart of Accounts'!$B$5:$C$50,2,FALSE),"")</f>
        <v>Fundraising-Audio Visual Expense</v>
      </c>
      <c r="C28" s="145"/>
      <c r="D28" s="145"/>
      <c r="E28" s="145"/>
      <c r="F28" s="145"/>
      <c r="G28" s="145"/>
      <c r="H28" s="145"/>
      <c r="I28" s="145"/>
      <c r="J28" s="145"/>
      <c r="K28" s="145"/>
      <c r="L28" s="145"/>
      <c r="M28" s="145"/>
      <c r="N28" s="145"/>
      <c r="O28" s="148">
        <f t="shared" si="19"/>
        <v>0</v>
      </c>
      <c r="P28" s="119"/>
      <c r="Q28" s="119"/>
      <c r="R28" s="119"/>
      <c r="S28" s="119"/>
      <c r="T28" s="119" t="s">
        <v>190</v>
      </c>
      <c r="U28" s="119">
        <v>7040.0</v>
      </c>
      <c r="V28" s="119"/>
      <c r="W28" s="119"/>
      <c r="X28" s="119"/>
      <c r="Y28" s="119"/>
      <c r="Z28" s="119"/>
      <c r="AA28" s="119" t="s">
        <v>143</v>
      </c>
      <c r="AB28" s="119" t="str">
        <f t="shared" si="20"/>
        <v>7022-000000</v>
      </c>
      <c r="AC28" s="119">
        <v>200.0</v>
      </c>
      <c r="AD28" s="119" t="str">
        <f t="shared" si="21"/>
        <v>006</v>
      </c>
      <c r="AE28" s="119"/>
      <c r="AF28" s="119"/>
      <c r="AG28" s="119">
        <v>110.0</v>
      </c>
      <c r="AH28" s="119" t="str">
        <f>Summary!$B$2</f>
        <v>USD</v>
      </c>
      <c r="AI28" s="119">
        <f t="shared" ref="AI28:AT28" si="26">IF(C28="",0,C28)</f>
        <v>0</v>
      </c>
      <c r="AJ28" s="119">
        <f t="shared" si="26"/>
        <v>0</v>
      </c>
      <c r="AK28" s="119">
        <f t="shared" si="26"/>
        <v>0</v>
      </c>
      <c r="AL28" s="119">
        <f t="shared" si="26"/>
        <v>0</v>
      </c>
      <c r="AM28" s="119">
        <f t="shared" si="26"/>
        <v>0</v>
      </c>
      <c r="AN28" s="119">
        <f t="shared" si="26"/>
        <v>0</v>
      </c>
      <c r="AO28" s="119">
        <f t="shared" si="26"/>
        <v>0</v>
      </c>
      <c r="AP28" s="119">
        <f t="shared" si="26"/>
        <v>0</v>
      </c>
      <c r="AQ28" s="119">
        <f t="shared" si="26"/>
        <v>0</v>
      </c>
      <c r="AR28" s="119">
        <f t="shared" si="26"/>
        <v>0</v>
      </c>
      <c r="AS28" s="119">
        <f t="shared" si="26"/>
        <v>0</v>
      </c>
      <c r="AT28" s="119">
        <f t="shared" si="26"/>
        <v>0</v>
      </c>
    </row>
    <row r="29" ht="21.0" customHeight="1">
      <c r="A29" s="135">
        <v>7042.0</v>
      </c>
      <c r="B29" s="147" t="str">
        <f>IF(ISTEXT("Fundraising-"&amp;VLOOKUP(A29,'Chart of Accounts'!$B$5:$C$50,2,FALSE)),"Fundraising-"&amp;VLOOKUP(A29,'Chart of Accounts'!$B$5:$C$50,2,FALSE),"")</f>
        <v>Fundraising-Outside Contractor Expense</v>
      </c>
      <c r="C29" s="145"/>
      <c r="D29" s="145"/>
      <c r="E29" s="145"/>
      <c r="F29" s="145"/>
      <c r="G29" s="145"/>
      <c r="H29" s="145"/>
      <c r="I29" s="145"/>
      <c r="J29" s="145"/>
      <c r="K29" s="145"/>
      <c r="L29" s="145"/>
      <c r="M29" s="145"/>
      <c r="N29" s="145"/>
      <c r="O29" s="148">
        <f t="shared" si="19"/>
        <v>0</v>
      </c>
      <c r="P29" s="119"/>
      <c r="Q29" s="119"/>
      <c r="R29" s="119"/>
      <c r="S29" s="119"/>
      <c r="T29" s="119" t="s">
        <v>191</v>
      </c>
      <c r="U29" s="119">
        <v>7042.0</v>
      </c>
      <c r="V29" s="119"/>
      <c r="W29" s="119"/>
      <c r="X29" s="119"/>
      <c r="Y29" s="119"/>
      <c r="Z29" s="119"/>
      <c r="AA29" s="119" t="s">
        <v>143</v>
      </c>
      <c r="AB29" s="119" t="str">
        <f t="shared" si="20"/>
        <v>7042-000000</v>
      </c>
      <c r="AC29" s="119">
        <v>200.0</v>
      </c>
      <c r="AD29" s="119" t="str">
        <f t="shared" si="21"/>
        <v>006</v>
      </c>
      <c r="AE29" s="119"/>
      <c r="AF29" s="119"/>
      <c r="AG29" s="119">
        <v>110.0</v>
      </c>
      <c r="AH29" s="119" t="str">
        <f>Summary!$B$2</f>
        <v>USD</v>
      </c>
      <c r="AI29" s="119">
        <f t="shared" ref="AI29:AT29" si="27">IF(C29="",0,C29)</f>
        <v>0</v>
      </c>
      <c r="AJ29" s="119">
        <f t="shared" si="27"/>
        <v>0</v>
      </c>
      <c r="AK29" s="119">
        <f t="shared" si="27"/>
        <v>0</v>
      </c>
      <c r="AL29" s="119">
        <f t="shared" si="27"/>
        <v>0</v>
      </c>
      <c r="AM29" s="119">
        <f t="shared" si="27"/>
        <v>0</v>
      </c>
      <c r="AN29" s="119">
        <f t="shared" si="27"/>
        <v>0</v>
      </c>
      <c r="AO29" s="119">
        <f t="shared" si="27"/>
        <v>0</v>
      </c>
      <c r="AP29" s="119">
        <f t="shared" si="27"/>
        <v>0</v>
      </c>
      <c r="AQ29" s="119">
        <f t="shared" si="27"/>
        <v>0</v>
      </c>
      <c r="AR29" s="119">
        <f t="shared" si="27"/>
        <v>0</v>
      </c>
      <c r="AS29" s="119">
        <f t="shared" si="27"/>
        <v>0</v>
      </c>
      <c r="AT29" s="119">
        <f t="shared" si="27"/>
        <v>0</v>
      </c>
    </row>
    <row r="30" ht="21.0" customHeight="1">
      <c r="A30" s="135">
        <v>7070.0</v>
      </c>
      <c r="B30" s="147" t="str">
        <f>IF(ISTEXT("Fundraising-"&amp;VLOOKUP(A30,'Chart of Accounts'!$B$5:$C$50,2,FALSE)),"Fundraising-"&amp;VLOOKUP(A30,'Chart of Accounts'!$B$5:$C$50,2,FALSE),"")</f>
        <v>Fundraising-Bank Charges &amp; Credit Card Fee Expense</v>
      </c>
      <c r="C30" s="145"/>
      <c r="D30" s="145"/>
      <c r="E30" s="145"/>
      <c r="F30" s="145"/>
      <c r="G30" s="145"/>
      <c r="H30" s="145"/>
      <c r="I30" s="145"/>
      <c r="J30" s="145"/>
      <c r="K30" s="145"/>
      <c r="L30" s="145"/>
      <c r="M30" s="145"/>
      <c r="N30" s="145"/>
      <c r="O30" s="148">
        <f t="shared" si="19"/>
        <v>0</v>
      </c>
      <c r="P30" s="119"/>
      <c r="Q30" s="119"/>
      <c r="R30" s="119"/>
      <c r="S30" s="119"/>
      <c r="T30" s="119" t="s">
        <v>192</v>
      </c>
      <c r="U30" s="119">
        <v>7044.0</v>
      </c>
      <c r="V30" s="119"/>
      <c r="W30" s="119"/>
      <c r="X30" s="119"/>
      <c r="Y30" s="119"/>
      <c r="Z30" s="119"/>
      <c r="AA30" s="119" t="s">
        <v>143</v>
      </c>
      <c r="AB30" s="119" t="str">
        <f t="shared" si="20"/>
        <v>7070-000000</v>
      </c>
      <c r="AC30" s="119">
        <v>200.0</v>
      </c>
      <c r="AD30" s="119" t="str">
        <f t="shared" si="21"/>
        <v>006</v>
      </c>
      <c r="AE30" s="119"/>
      <c r="AF30" s="119"/>
      <c r="AG30" s="119">
        <v>110.0</v>
      </c>
      <c r="AH30" s="119" t="str">
        <f>Summary!$B$2</f>
        <v>USD</v>
      </c>
      <c r="AI30" s="119">
        <f t="shared" ref="AI30:AT30" si="28">IF(C30="",0,C30)</f>
        <v>0</v>
      </c>
      <c r="AJ30" s="119">
        <f t="shared" si="28"/>
        <v>0</v>
      </c>
      <c r="AK30" s="119">
        <f t="shared" si="28"/>
        <v>0</v>
      </c>
      <c r="AL30" s="119">
        <f t="shared" si="28"/>
        <v>0</v>
      </c>
      <c r="AM30" s="119">
        <f t="shared" si="28"/>
        <v>0</v>
      </c>
      <c r="AN30" s="119">
        <f t="shared" si="28"/>
        <v>0</v>
      </c>
      <c r="AO30" s="119">
        <f t="shared" si="28"/>
        <v>0</v>
      </c>
      <c r="AP30" s="119">
        <f t="shared" si="28"/>
        <v>0</v>
      </c>
      <c r="AQ30" s="119">
        <f t="shared" si="28"/>
        <v>0</v>
      </c>
      <c r="AR30" s="119">
        <f t="shared" si="28"/>
        <v>0</v>
      </c>
      <c r="AS30" s="119">
        <f t="shared" si="28"/>
        <v>0</v>
      </c>
      <c r="AT30" s="119">
        <f t="shared" si="28"/>
        <v>0</v>
      </c>
    </row>
    <row r="31" ht="21.0" customHeight="1">
      <c r="A31" s="135">
        <v>7086.0</v>
      </c>
      <c r="B31" s="147" t="str">
        <f>IF(ISTEXT("Fundraising-"&amp;VLOOKUP(A31,'Chart of Accounts'!$B$5:$C$50,2,FALSE)),"Fundraising-"&amp;VLOOKUP(A31,'Chart of Accounts'!$B$5:$C$50,2,FALSE),"")</f>
        <v>Fundraising-Miscellaneous Expenses</v>
      </c>
      <c r="C31" s="145"/>
      <c r="D31" s="145"/>
      <c r="E31" s="145"/>
      <c r="F31" s="145"/>
      <c r="G31" s="145"/>
      <c r="H31" s="145"/>
      <c r="I31" s="145"/>
      <c r="J31" s="145"/>
      <c r="K31" s="145"/>
      <c r="L31" s="145"/>
      <c r="M31" s="145"/>
      <c r="N31" s="145"/>
      <c r="O31" s="148">
        <f t="shared" si="19"/>
        <v>0</v>
      </c>
      <c r="P31" s="119"/>
      <c r="Q31" s="119"/>
      <c r="R31" s="119"/>
      <c r="S31" s="119"/>
      <c r="T31" s="119" t="s">
        <v>194</v>
      </c>
      <c r="U31" s="119">
        <v>7048.0</v>
      </c>
      <c r="V31" s="119"/>
      <c r="W31" s="119"/>
      <c r="X31" s="119"/>
      <c r="Y31" s="119"/>
      <c r="Z31" s="119"/>
      <c r="AA31" s="119" t="s">
        <v>143</v>
      </c>
      <c r="AB31" s="119" t="str">
        <f t="shared" si="20"/>
        <v>7086-000000</v>
      </c>
      <c r="AC31" s="119">
        <v>200.0</v>
      </c>
      <c r="AD31" s="119" t="str">
        <f t="shared" si="21"/>
        <v>006</v>
      </c>
      <c r="AE31" s="119"/>
      <c r="AF31" s="119"/>
      <c r="AG31" s="119">
        <v>110.0</v>
      </c>
      <c r="AH31" s="119" t="str">
        <f>Summary!$B$2</f>
        <v>USD</v>
      </c>
      <c r="AI31" s="119">
        <f t="shared" ref="AI31:AT31" si="29">IF(C31="",0,C31)</f>
        <v>0</v>
      </c>
      <c r="AJ31" s="119">
        <f t="shared" si="29"/>
        <v>0</v>
      </c>
      <c r="AK31" s="119">
        <f t="shared" si="29"/>
        <v>0</v>
      </c>
      <c r="AL31" s="119">
        <f t="shared" si="29"/>
        <v>0</v>
      </c>
      <c r="AM31" s="119">
        <f t="shared" si="29"/>
        <v>0</v>
      </c>
      <c r="AN31" s="119">
        <f t="shared" si="29"/>
        <v>0</v>
      </c>
      <c r="AO31" s="119">
        <f t="shared" si="29"/>
        <v>0</v>
      </c>
      <c r="AP31" s="119">
        <f t="shared" si="29"/>
        <v>0</v>
      </c>
      <c r="AQ31" s="119">
        <f t="shared" si="29"/>
        <v>0</v>
      </c>
      <c r="AR31" s="119">
        <f t="shared" si="29"/>
        <v>0</v>
      </c>
      <c r="AS31" s="119">
        <f t="shared" si="29"/>
        <v>0</v>
      </c>
      <c r="AT31" s="119">
        <f t="shared" si="29"/>
        <v>0</v>
      </c>
    </row>
    <row r="32" ht="21.0" customHeight="1">
      <c r="A32" s="135">
        <v>7090.0</v>
      </c>
      <c r="B32" s="147" t="s">
        <v>206</v>
      </c>
      <c r="C32" s="145"/>
      <c r="D32" s="145"/>
      <c r="E32" s="145"/>
      <c r="F32" s="145"/>
      <c r="G32" s="145"/>
      <c r="H32" s="145"/>
      <c r="I32" s="145"/>
      <c r="J32" s="145"/>
      <c r="K32" s="145"/>
      <c r="L32" s="145"/>
      <c r="M32" s="145"/>
      <c r="N32" s="145"/>
      <c r="O32" s="148">
        <f t="shared" si="19"/>
        <v>0</v>
      </c>
      <c r="P32" s="119"/>
      <c r="Q32" s="119"/>
      <c r="R32" s="119"/>
      <c r="S32" s="119"/>
      <c r="T32" s="119" t="s">
        <v>195</v>
      </c>
      <c r="U32" s="119">
        <v>7050.0</v>
      </c>
      <c r="V32" s="119"/>
      <c r="W32" s="119"/>
      <c r="X32" s="119"/>
      <c r="Y32" s="119"/>
      <c r="Z32" s="119"/>
      <c r="AA32" s="119" t="s">
        <v>143</v>
      </c>
      <c r="AB32" s="119" t="str">
        <f t="shared" si="20"/>
        <v>7090-000000</v>
      </c>
      <c r="AC32" s="119">
        <v>200.0</v>
      </c>
      <c r="AD32" s="119" t="str">
        <f t="shared" si="21"/>
        <v>006</v>
      </c>
      <c r="AE32" s="119"/>
      <c r="AF32" s="119"/>
      <c r="AG32" s="119">
        <v>110.0</v>
      </c>
      <c r="AH32" s="119" t="str">
        <f>Summary!$B$2</f>
        <v>USD</v>
      </c>
      <c r="AI32" s="119">
        <f t="shared" ref="AI32:AT32" si="30">IF(C32="",0,C32)</f>
        <v>0</v>
      </c>
      <c r="AJ32" s="119">
        <f t="shared" si="30"/>
        <v>0</v>
      </c>
      <c r="AK32" s="119">
        <f t="shared" si="30"/>
        <v>0</v>
      </c>
      <c r="AL32" s="119">
        <f t="shared" si="30"/>
        <v>0</v>
      </c>
      <c r="AM32" s="119">
        <f t="shared" si="30"/>
        <v>0</v>
      </c>
      <c r="AN32" s="119">
        <f t="shared" si="30"/>
        <v>0</v>
      </c>
      <c r="AO32" s="119">
        <f t="shared" si="30"/>
        <v>0</v>
      </c>
      <c r="AP32" s="119">
        <f t="shared" si="30"/>
        <v>0</v>
      </c>
      <c r="AQ32" s="119">
        <f t="shared" si="30"/>
        <v>0</v>
      </c>
      <c r="AR32" s="119">
        <f t="shared" si="30"/>
        <v>0</v>
      </c>
      <c r="AS32" s="119">
        <f t="shared" si="30"/>
        <v>0</v>
      </c>
      <c r="AT32" s="119">
        <f t="shared" si="30"/>
        <v>0</v>
      </c>
    </row>
    <row r="33" ht="21.0" customHeight="1">
      <c r="A33" s="2"/>
      <c r="B33" s="147" t="str">
        <f>IF(ISTEXT("Fundraising-"&amp;VLOOKUP(A33,'Chart of Accounts'!$B$5:$C$54,2,FALSE)),"Fundraising-"&amp;VLOOKUP(A33,'Chart of Accounts'!$B$5:$C$54,2,FALSE),"")</f>
        <v/>
      </c>
      <c r="C33" s="145"/>
      <c r="D33" s="145"/>
      <c r="E33" s="145"/>
      <c r="F33" s="145"/>
      <c r="G33" s="145"/>
      <c r="H33" s="145"/>
      <c r="I33" s="145"/>
      <c r="J33" s="145"/>
      <c r="K33" s="145"/>
      <c r="L33" s="145"/>
      <c r="M33" s="145"/>
      <c r="N33" s="145"/>
      <c r="O33" s="148">
        <f t="shared" si="19"/>
        <v>0</v>
      </c>
      <c r="P33" s="119"/>
      <c r="Q33" s="119"/>
      <c r="R33" s="119"/>
      <c r="S33" s="119"/>
      <c r="T33" s="119" t="s">
        <v>196</v>
      </c>
      <c r="U33" s="119">
        <v>7052.0</v>
      </c>
      <c r="V33" s="119"/>
      <c r="W33" s="119"/>
      <c r="X33" s="119"/>
      <c r="Y33" s="119"/>
      <c r="Z33" s="119"/>
      <c r="AA33" s="119" t="s">
        <v>143</v>
      </c>
      <c r="AB33" s="119" t="str">
        <f t="shared" si="20"/>
        <v/>
      </c>
      <c r="AC33" s="119">
        <v>200.0</v>
      </c>
      <c r="AD33" s="119" t="str">
        <f t="shared" si="21"/>
        <v>006</v>
      </c>
      <c r="AE33" s="119"/>
      <c r="AF33" s="119"/>
      <c r="AG33" s="119">
        <v>110.0</v>
      </c>
      <c r="AH33" s="119" t="str">
        <f>Summary!$B$2</f>
        <v>USD</v>
      </c>
      <c r="AI33" s="119">
        <f t="shared" ref="AI33:AT33" si="31">IF(C33="",0,C33)</f>
        <v>0</v>
      </c>
      <c r="AJ33" s="119">
        <f t="shared" si="31"/>
        <v>0</v>
      </c>
      <c r="AK33" s="119">
        <f t="shared" si="31"/>
        <v>0</v>
      </c>
      <c r="AL33" s="119">
        <f t="shared" si="31"/>
        <v>0</v>
      </c>
      <c r="AM33" s="119">
        <f t="shared" si="31"/>
        <v>0</v>
      </c>
      <c r="AN33" s="119">
        <f t="shared" si="31"/>
        <v>0</v>
      </c>
      <c r="AO33" s="119">
        <f t="shared" si="31"/>
        <v>0</v>
      </c>
      <c r="AP33" s="119">
        <f t="shared" si="31"/>
        <v>0</v>
      </c>
      <c r="AQ33" s="119">
        <f t="shared" si="31"/>
        <v>0</v>
      </c>
      <c r="AR33" s="119">
        <f t="shared" si="31"/>
        <v>0</v>
      </c>
      <c r="AS33" s="119">
        <f t="shared" si="31"/>
        <v>0</v>
      </c>
      <c r="AT33" s="119">
        <f t="shared" si="31"/>
        <v>0</v>
      </c>
    </row>
    <row r="34" ht="21.0" customHeight="1">
      <c r="A34" s="2"/>
      <c r="B34" s="147" t="str">
        <f>IF(ISTEXT("Fundraising-"&amp;VLOOKUP(A34,'Chart of Accounts'!$B$5:$C$54,2,FALSE)),"Fundraising-"&amp;VLOOKUP(A34,'Chart of Accounts'!$B$5:$C$54,2,FALSE),"")</f>
        <v/>
      </c>
      <c r="C34" s="145"/>
      <c r="D34" s="145"/>
      <c r="E34" s="145"/>
      <c r="F34" s="145"/>
      <c r="G34" s="145"/>
      <c r="H34" s="145"/>
      <c r="I34" s="145"/>
      <c r="J34" s="145"/>
      <c r="K34" s="145"/>
      <c r="L34" s="145"/>
      <c r="M34" s="145"/>
      <c r="N34" s="145"/>
      <c r="O34" s="148">
        <f t="shared" si="19"/>
        <v>0</v>
      </c>
      <c r="P34" s="119"/>
      <c r="Q34" s="119"/>
      <c r="R34" s="119"/>
      <c r="S34" s="119"/>
      <c r="T34" s="119" t="s">
        <v>197</v>
      </c>
      <c r="U34" s="119">
        <v>7070.0</v>
      </c>
      <c r="V34" s="119"/>
      <c r="W34" s="119"/>
      <c r="X34" s="119"/>
      <c r="Y34" s="119"/>
      <c r="Z34" s="119"/>
      <c r="AA34" s="119" t="s">
        <v>143</v>
      </c>
      <c r="AB34" s="119" t="str">
        <f t="shared" si="20"/>
        <v/>
      </c>
      <c r="AC34" s="119">
        <v>200.0</v>
      </c>
      <c r="AD34" s="119" t="str">
        <f t="shared" si="21"/>
        <v>006</v>
      </c>
      <c r="AE34" s="119"/>
      <c r="AF34" s="119"/>
      <c r="AG34" s="119">
        <v>110.0</v>
      </c>
      <c r="AH34" s="119" t="str">
        <f>Summary!$B$2</f>
        <v>USD</v>
      </c>
      <c r="AI34" s="119">
        <f t="shared" ref="AI34:AT34" si="32">IF(C34="",0,C34)</f>
        <v>0</v>
      </c>
      <c r="AJ34" s="119">
        <f t="shared" si="32"/>
        <v>0</v>
      </c>
      <c r="AK34" s="119">
        <f t="shared" si="32"/>
        <v>0</v>
      </c>
      <c r="AL34" s="119">
        <f t="shared" si="32"/>
        <v>0</v>
      </c>
      <c r="AM34" s="119">
        <f t="shared" si="32"/>
        <v>0</v>
      </c>
      <c r="AN34" s="119">
        <f t="shared" si="32"/>
        <v>0</v>
      </c>
      <c r="AO34" s="119">
        <f t="shared" si="32"/>
        <v>0</v>
      </c>
      <c r="AP34" s="119">
        <f t="shared" si="32"/>
        <v>0</v>
      </c>
      <c r="AQ34" s="119">
        <f t="shared" si="32"/>
        <v>0</v>
      </c>
      <c r="AR34" s="119">
        <f t="shared" si="32"/>
        <v>0</v>
      </c>
      <c r="AS34" s="119">
        <f t="shared" si="32"/>
        <v>0</v>
      </c>
      <c r="AT34" s="119">
        <f t="shared" si="32"/>
        <v>0</v>
      </c>
    </row>
    <row r="35" ht="21.0" customHeight="1">
      <c r="A35" s="2"/>
      <c r="B35" s="147" t="str">
        <f>IF(ISTEXT("Fundraising-"&amp;VLOOKUP(A35,'Chart of Accounts'!$B$5:$C$54,2,FALSE)),"Fundraising-"&amp;VLOOKUP(A35,'Chart of Accounts'!$B$5:$C$54,2,FALSE),"")</f>
        <v/>
      </c>
      <c r="C35" s="145"/>
      <c r="D35" s="145"/>
      <c r="E35" s="145"/>
      <c r="F35" s="145"/>
      <c r="G35" s="145"/>
      <c r="H35" s="145"/>
      <c r="I35" s="145"/>
      <c r="J35" s="145"/>
      <c r="K35" s="145"/>
      <c r="L35" s="145"/>
      <c r="M35" s="145"/>
      <c r="N35" s="145"/>
      <c r="O35" s="148">
        <f t="shared" si="19"/>
        <v>0</v>
      </c>
      <c r="P35" s="119"/>
      <c r="Q35" s="119"/>
      <c r="R35" s="119"/>
      <c r="S35" s="119"/>
      <c r="T35" s="119" t="s">
        <v>198</v>
      </c>
      <c r="U35" s="119">
        <v>7072.0</v>
      </c>
      <c r="V35" s="119"/>
      <c r="W35" s="119"/>
      <c r="X35" s="119"/>
      <c r="Y35" s="119"/>
      <c r="Z35" s="119"/>
      <c r="AA35" s="119" t="s">
        <v>143</v>
      </c>
      <c r="AB35" s="119" t="str">
        <f t="shared" si="20"/>
        <v/>
      </c>
      <c r="AC35" s="119">
        <v>200.0</v>
      </c>
      <c r="AD35" s="119" t="str">
        <f t="shared" si="21"/>
        <v>006</v>
      </c>
      <c r="AE35" s="119"/>
      <c r="AF35" s="119"/>
      <c r="AG35" s="119">
        <v>110.0</v>
      </c>
      <c r="AH35" s="119" t="str">
        <f>Summary!$B$2</f>
        <v>USD</v>
      </c>
      <c r="AI35" s="119">
        <f t="shared" ref="AI35:AT35" si="33">IF(C35="",0,C35)</f>
        <v>0</v>
      </c>
      <c r="AJ35" s="119">
        <f t="shared" si="33"/>
        <v>0</v>
      </c>
      <c r="AK35" s="119">
        <f t="shared" si="33"/>
        <v>0</v>
      </c>
      <c r="AL35" s="119">
        <f t="shared" si="33"/>
        <v>0</v>
      </c>
      <c r="AM35" s="119">
        <f t="shared" si="33"/>
        <v>0</v>
      </c>
      <c r="AN35" s="119">
        <f t="shared" si="33"/>
        <v>0</v>
      </c>
      <c r="AO35" s="119">
        <f t="shared" si="33"/>
        <v>0</v>
      </c>
      <c r="AP35" s="119">
        <f t="shared" si="33"/>
        <v>0</v>
      </c>
      <c r="AQ35" s="119">
        <f t="shared" si="33"/>
        <v>0</v>
      </c>
      <c r="AR35" s="119">
        <f t="shared" si="33"/>
        <v>0</v>
      </c>
      <c r="AS35" s="119">
        <f t="shared" si="33"/>
        <v>0</v>
      </c>
      <c r="AT35" s="119">
        <f t="shared" si="33"/>
        <v>0</v>
      </c>
    </row>
    <row r="36" ht="15.75" customHeight="1">
      <c r="A36" s="131" t="s">
        <v>224</v>
      </c>
      <c r="B36" s="131"/>
      <c r="C36" s="142">
        <f t="shared" ref="C36:O36" si="34">SUM(C23:C35)</f>
        <v>0</v>
      </c>
      <c r="D36" s="142">
        <f t="shared" si="34"/>
        <v>0</v>
      </c>
      <c r="E36" s="142">
        <f t="shared" si="34"/>
        <v>0</v>
      </c>
      <c r="F36" s="142">
        <f t="shared" si="34"/>
        <v>0</v>
      </c>
      <c r="G36" s="142">
        <f t="shared" si="34"/>
        <v>0</v>
      </c>
      <c r="H36" s="142">
        <f t="shared" si="34"/>
        <v>0</v>
      </c>
      <c r="I36" s="142">
        <f t="shared" si="34"/>
        <v>0</v>
      </c>
      <c r="J36" s="142">
        <f t="shared" si="34"/>
        <v>0</v>
      </c>
      <c r="K36" s="142">
        <f t="shared" si="34"/>
        <v>0</v>
      </c>
      <c r="L36" s="142">
        <f t="shared" si="34"/>
        <v>0</v>
      </c>
      <c r="M36" s="142">
        <f t="shared" si="34"/>
        <v>0</v>
      </c>
      <c r="N36" s="142">
        <f t="shared" si="34"/>
        <v>0</v>
      </c>
      <c r="O36" s="142">
        <f t="shared" si="34"/>
        <v>0</v>
      </c>
      <c r="P36" s="119"/>
      <c r="Q36" s="119"/>
      <c r="R36" s="119"/>
      <c r="S36" s="119"/>
      <c r="T36" s="119" t="s">
        <v>199</v>
      </c>
      <c r="U36" s="119">
        <v>7078.0</v>
      </c>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row>
    <row r="37" ht="15.75" customHeight="1">
      <c r="A37" s="131"/>
      <c r="B37" s="131"/>
      <c r="C37" s="143"/>
      <c r="D37" s="143"/>
      <c r="E37" s="143"/>
      <c r="F37" s="143"/>
      <c r="G37" s="143"/>
      <c r="H37" s="143"/>
      <c r="I37" s="143"/>
      <c r="J37" s="143"/>
      <c r="K37" s="143"/>
      <c r="L37" s="143"/>
      <c r="M37" s="143"/>
      <c r="N37" s="143"/>
      <c r="O37" s="132"/>
      <c r="P37" s="119"/>
      <c r="Q37" s="119"/>
      <c r="R37" s="119"/>
      <c r="S37" s="119"/>
      <c r="T37" s="119" t="s">
        <v>200</v>
      </c>
      <c r="U37" s="119">
        <v>7080.0</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15.75" customHeight="1">
      <c r="A38" s="131" t="s">
        <v>101</v>
      </c>
      <c r="B38" s="131"/>
      <c r="C38" s="144">
        <f t="shared" ref="C38:O38" si="35">C20-C36</f>
        <v>0</v>
      </c>
      <c r="D38" s="144">
        <f t="shared" si="35"/>
        <v>0</v>
      </c>
      <c r="E38" s="144">
        <f t="shared" si="35"/>
        <v>350</v>
      </c>
      <c r="F38" s="144">
        <f t="shared" si="35"/>
        <v>0</v>
      </c>
      <c r="G38" s="144">
        <f t="shared" si="35"/>
        <v>0</v>
      </c>
      <c r="H38" s="144">
        <f t="shared" si="35"/>
        <v>0</v>
      </c>
      <c r="I38" s="144">
        <f t="shared" si="35"/>
        <v>0</v>
      </c>
      <c r="J38" s="144">
        <f t="shared" si="35"/>
        <v>0</v>
      </c>
      <c r="K38" s="144">
        <f t="shared" si="35"/>
        <v>0</v>
      </c>
      <c r="L38" s="144">
        <f t="shared" si="35"/>
        <v>0</v>
      </c>
      <c r="M38" s="144">
        <f t="shared" si="35"/>
        <v>0</v>
      </c>
      <c r="N38" s="144">
        <f t="shared" si="35"/>
        <v>0</v>
      </c>
      <c r="O38" s="144">
        <f t="shared" si="35"/>
        <v>350</v>
      </c>
      <c r="P38" s="119"/>
      <c r="Q38" s="119"/>
      <c r="R38" s="119"/>
      <c r="S38" s="119"/>
      <c r="T38" s="119" t="s">
        <v>201</v>
      </c>
      <c r="U38" s="119">
        <v>7082.0</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t="s">
        <v>202</v>
      </c>
      <c r="U39" s="119">
        <v>7084.0</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t="s">
        <v>203</v>
      </c>
      <c r="U40" s="119">
        <v>7086.0</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t="s">
        <v>204</v>
      </c>
      <c r="U41" s="119">
        <v>7088.0</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t="s">
        <v>205</v>
      </c>
      <c r="U42" s="119">
        <v>7090.0</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t="str">
        <f>'Chart of Accounts'!I37</f>
        <v/>
      </c>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t="str">
        <f>'Chart of Accounts'!I38</f>
        <v/>
      </c>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t="str">
        <f>'Chart of Accounts'!I39</f>
        <v/>
      </c>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t="str">
        <f>'Chart of Accounts'!I40</f>
        <v/>
      </c>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t="str">
        <f>'Chart of Accounts'!I41</f>
        <v/>
      </c>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t="str">
        <f>'Chart of Accounts'!I42</f>
        <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t="str">
        <f>'Chart of Accounts'!I43</f>
        <v/>
      </c>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t="str">
        <f>'Chart of Accounts'!I44</f>
        <v/>
      </c>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t="str">
        <f>'Chart of Accounts'!I45</f>
        <v/>
      </c>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t="str">
        <f>'Chart of Accounts'!I46</f>
        <v/>
      </c>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t="str">
        <f>'Chart of Accounts'!I47</f>
        <v/>
      </c>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t="str">
        <f>'Chart of Accounts'!I48</f>
        <v/>
      </c>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t="str">
        <f>'Chart of Accounts'!I49</f>
        <v/>
      </c>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t="str">
        <f>'Chart of Accounts'!I50</f>
        <v/>
      </c>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t="str">
        <f>'Chart of Accounts'!I52</f>
        <v/>
      </c>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33:A35">
      <formula1>$U$10:$U$42</formula1>
    </dataValidation>
    <dataValidation type="decimal" operator="greaterThanOrEqual" allowBlank="1" showErrorMessage="1" sqref="C9:N19 C23:N35">
      <formula1>0.0</formula1>
    </dataValidation>
  </dataValidations>
  <printOptions/>
  <pageMargins bottom="1.0" footer="0.0" header="0.0" left="0.75" right="0.75" top="1.0"/>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52.71"/>
    <col customWidth="1" min="3" max="15" width="18.14"/>
    <col customWidth="1" min="16" max="19" width="9.14"/>
    <col customWidth="1" hidden="1" min="20"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5.14"/>
    <col customWidth="1" hidden="1" min="34" max="34" width="17.0"/>
    <col customWidth="1" hidden="1" min="35" max="35" width="19.71"/>
    <col customWidth="1" hidden="1" min="36" max="44" width="10.0"/>
    <col customWidth="1" hidden="1" min="45" max="47"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row>
    <row r="3">
      <c r="A3" s="119"/>
      <c r="B3" s="119"/>
      <c r="C3" s="119"/>
      <c r="D3" s="119"/>
      <c r="E3" s="119"/>
      <c r="F3" s="119"/>
      <c r="G3" s="120" t="str">
        <f>Fundraising!G3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c r="AU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145</v>
      </c>
      <c r="AH6" s="126" t="s">
        <v>129</v>
      </c>
      <c r="AI6" s="126" t="s">
        <v>130</v>
      </c>
      <c r="AJ6" s="126" t="s">
        <v>131</v>
      </c>
      <c r="AK6" s="126" t="s">
        <v>132</v>
      </c>
      <c r="AL6" s="126" t="s">
        <v>133</v>
      </c>
      <c r="AM6" s="126" t="s">
        <v>134</v>
      </c>
      <c r="AN6" s="126" t="s">
        <v>135</v>
      </c>
      <c r="AO6" s="126" t="s">
        <v>136</v>
      </c>
      <c r="AP6" s="126" t="s">
        <v>137</v>
      </c>
      <c r="AQ6" s="126" t="s">
        <v>138</v>
      </c>
      <c r="AR6" s="126" t="s">
        <v>139</v>
      </c>
      <c r="AS6" s="126" t="s">
        <v>140</v>
      </c>
      <c r="AT6" s="126" t="s">
        <v>141</v>
      </c>
      <c r="AU6" s="126" t="s">
        <v>142</v>
      </c>
    </row>
    <row r="7">
      <c r="A7" s="130"/>
      <c r="B7" s="131"/>
      <c r="C7" s="131"/>
      <c r="D7" s="132"/>
      <c r="E7" s="132"/>
      <c r="F7" s="132"/>
      <c r="G7" s="132"/>
      <c r="H7" s="132"/>
      <c r="I7" s="132"/>
      <c r="J7" s="132"/>
      <c r="K7" s="132"/>
      <c r="L7" s="132"/>
      <c r="M7" s="132"/>
      <c r="N7" s="132"/>
      <c r="O7" s="132"/>
      <c r="P7" s="132"/>
      <c r="Q7" s="132"/>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c r="AU7" s="119"/>
    </row>
    <row r="8">
      <c r="A8" s="131">
        <v>6045.0</v>
      </c>
      <c r="B8" s="131" t="s">
        <v>225</v>
      </c>
      <c r="C8" s="145"/>
      <c r="D8" s="145"/>
      <c r="E8" s="145"/>
      <c r="F8" s="145"/>
      <c r="G8" s="145"/>
      <c r="H8" s="145"/>
      <c r="I8" s="145"/>
      <c r="J8" s="145"/>
      <c r="K8" s="145"/>
      <c r="L8" s="145"/>
      <c r="M8" s="145"/>
      <c r="N8" s="145"/>
      <c r="O8" s="138">
        <f>SUM(C8:N8)</f>
        <v>0</v>
      </c>
      <c r="P8" s="119"/>
      <c r="Q8" s="119"/>
      <c r="R8" s="119"/>
      <c r="S8" s="119"/>
      <c r="T8" s="119"/>
      <c r="U8" s="119"/>
      <c r="V8" s="119"/>
      <c r="W8" s="119"/>
      <c r="X8" s="119"/>
      <c r="Y8" s="119"/>
      <c r="Z8" s="119"/>
      <c r="AA8" s="119" t="s">
        <v>143</v>
      </c>
      <c r="AB8" s="119" t="str">
        <f>IF(A8="","",A8&amp;"-000000")</f>
        <v>6045-000000</v>
      </c>
      <c r="AC8" s="119">
        <v>400.0</v>
      </c>
      <c r="AD8" s="119" t="str">
        <f>IF(LEN($O$1)=3,$O$1,IF(LEN($O$1)=2,0&amp;$O$1,IF(LEN($O$1)=1,0&amp;0&amp;$O$1,"ERROR")))</f>
        <v>006</v>
      </c>
      <c r="AE8" s="119"/>
      <c r="AF8" s="119"/>
      <c r="AG8" s="119"/>
      <c r="AH8" s="119">
        <v>110.0</v>
      </c>
      <c r="AI8" s="119" t="str">
        <f>Summary!$B$2</f>
        <v>USD</v>
      </c>
      <c r="AJ8" s="119">
        <f t="shared" ref="AJ8:AU8" si="1">IF(C8="",0,C8)</f>
        <v>0</v>
      </c>
      <c r="AK8" s="119">
        <f t="shared" si="1"/>
        <v>0</v>
      </c>
      <c r="AL8" s="119">
        <f t="shared" si="1"/>
        <v>0</v>
      </c>
      <c r="AM8" s="119">
        <f t="shared" si="1"/>
        <v>0</v>
      </c>
      <c r="AN8" s="119">
        <f t="shared" si="1"/>
        <v>0</v>
      </c>
      <c r="AO8" s="119">
        <f t="shared" si="1"/>
        <v>0</v>
      </c>
      <c r="AP8" s="119">
        <f t="shared" si="1"/>
        <v>0</v>
      </c>
      <c r="AQ8" s="119">
        <f t="shared" si="1"/>
        <v>0</v>
      </c>
      <c r="AR8" s="119">
        <f t="shared" si="1"/>
        <v>0</v>
      </c>
      <c r="AS8" s="119">
        <f t="shared" si="1"/>
        <v>0</v>
      </c>
      <c r="AT8" s="119">
        <f t="shared" si="1"/>
        <v>0</v>
      </c>
      <c r="AU8" s="119">
        <f t="shared" si="1"/>
        <v>0</v>
      </c>
    </row>
    <row r="9">
      <c r="A9" s="134"/>
      <c r="B9" s="131"/>
      <c r="C9" s="132"/>
      <c r="D9" s="132"/>
      <c r="E9" s="132"/>
      <c r="F9" s="132"/>
      <c r="G9" s="132"/>
      <c r="H9" s="132"/>
      <c r="I9" s="132"/>
      <c r="J9" s="132"/>
      <c r="K9" s="132"/>
      <c r="L9" s="132"/>
      <c r="M9" s="132"/>
      <c r="N9" s="132"/>
      <c r="O9" s="132"/>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c r="AU9" s="119"/>
    </row>
    <row r="10">
      <c r="A10" s="131">
        <v>7002.0</v>
      </c>
      <c r="B10" s="131" t="s">
        <v>226</v>
      </c>
      <c r="C10" s="145"/>
      <c r="D10" s="145"/>
      <c r="E10" s="145"/>
      <c r="F10" s="145"/>
      <c r="G10" s="145"/>
      <c r="H10" s="145"/>
      <c r="I10" s="145"/>
      <c r="J10" s="145"/>
      <c r="K10" s="145"/>
      <c r="L10" s="145"/>
      <c r="M10" s="145"/>
      <c r="N10" s="145"/>
      <c r="O10" s="138">
        <f>SUM(C10:N10)</f>
        <v>0</v>
      </c>
      <c r="P10" s="119"/>
      <c r="Q10" s="119"/>
      <c r="R10" s="119"/>
      <c r="S10" s="119"/>
      <c r="T10" s="119"/>
      <c r="U10" s="119"/>
      <c r="V10" s="119"/>
      <c r="W10" s="119"/>
      <c r="X10" s="119"/>
      <c r="Y10" s="119"/>
      <c r="Z10" s="119"/>
      <c r="AA10" s="119" t="s">
        <v>143</v>
      </c>
      <c r="AB10" s="119" t="str">
        <f>IF(A10="","",A10&amp;"-000000")</f>
        <v>7002-000000</v>
      </c>
      <c r="AC10" s="119">
        <v>400.0</v>
      </c>
      <c r="AD10" s="119" t="str">
        <f>IF(LEN($O$1)=3,$O$1,IF(LEN($O$1)=2,0&amp;$O$1,IF(LEN($O$1)=1,0&amp;0&amp;$O$1,"ERROR")))</f>
        <v>006</v>
      </c>
      <c r="AE10" s="119"/>
      <c r="AF10" s="119"/>
      <c r="AG10" s="119"/>
      <c r="AH10" s="119">
        <v>110.0</v>
      </c>
      <c r="AI10" s="119" t="str">
        <f>Summary!$B$2</f>
        <v>USD</v>
      </c>
      <c r="AJ10" s="119">
        <f t="shared" ref="AJ10:AU10" si="2">IF(C10="",0,C10)</f>
        <v>0</v>
      </c>
      <c r="AK10" s="119">
        <f t="shared" si="2"/>
        <v>0</v>
      </c>
      <c r="AL10" s="119">
        <f t="shared" si="2"/>
        <v>0</v>
      </c>
      <c r="AM10" s="119">
        <f t="shared" si="2"/>
        <v>0</v>
      </c>
      <c r="AN10" s="119">
        <f t="shared" si="2"/>
        <v>0</v>
      </c>
      <c r="AO10" s="119">
        <f t="shared" si="2"/>
        <v>0</v>
      </c>
      <c r="AP10" s="119">
        <f t="shared" si="2"/>
        <v>0</v>
      </c>
      <c r="AQ10" s="119">
        <f t="shared" si="2"/>
        <v>0</v>
      </c>
      <c r="AR10" s="119">
        <f t="shared" si="2"/>
        <v>0</v>
      </c>
      <c r="AS10" s="119">
        <f t="shared" si="2"/>
        <v>0</v>
      </c>
      <c r="AT10" s="119">
        <f t="shared" si="2"/>
        <v>0</v>
      </c>
      <c r="AU10" s="119">
        <f t="shared" si="2"/>
        <v>0</v>
      </c>
    </row>
    <row r="11">
      <c r="A11" s="131"/>
      <c r="B11" s="131"/>
      <c r="C11" s="143"/>
      <c r="D11" s="143"/>
      <c r="E11" s="143"/>
      <c r="F11" s="143"/>
      <c r="G11" s="143"/>
      <c r="H11" s="143"/>
      <c r="I11" s="143"/>
      <c r="J11" s="143"/>
      <c r="K11" s="143"/>
      <c r="L11" s="143"/>
      <c r="M11" s="143"/>
      <c r="N11" s="143"/>
      <c r="O11" s="143"/>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c r="AR11" s="119"/>
      <c r="AS11" s="119"/>
      <c r="AT11" s="119"/>
      <c r="AU11" s="119"/>
    </row>
    <row r="12">
      <c r="A12" s="131" t="s">
        <v>103</v>
      </c>
      <c r="B12" s="131"/>
      <c r="C12" s="149">
        <f t="shared" ref="C12:O12" si="3">C8-C10</f>
        <v>0</v>
      </c>
      <c r="D12" s="149">
        <f t="shared" si="3"/>
        <v>0</v>
      </c>
      <c r="E12" s="149">
        <f t="shared" si="3"/>
        <v>0</v>
      </c>
      <c r="F12" s="149">
        <f t="shared" si="3"/>
        <v>0</v>
      </c>
      <c r="G12" s="149">
        <f t="shared" si="3"/>
        <v>0</v>
      </c>
      <c r="H12" s="149">
        <f t="shared" si="3"/>
        <v>0</v>
      </c>
      <c r="I12" s="149">
        <f t="shared" si="3"/>
        <v>0</v>
      </c>
      <c r="J12" s="149">
        <f t="shared" si="3"/>
        <v>0</v>
      </c>
      <c r="K12" s="149">
        <f t="shared" si="3"/>
        <v>0</v>
      </c>
      <c r="L12" s="149">
        <f t="shared" si="3"/>
        <v>0</v>
      </c>
      <c r="M12" s="149">
        <f t="shared" si="3"/>
        <v>0</v>
      </c>
      <c r="N12" s="149">
        <f t="shared" si="3"/>
        <v>0</v>
      </c>
      <c r="O12" s="149">
        <f t="shared" si="3"/>
        <v>0</v>
      </c>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row>
    <row r="13">
      <c r="A13" s="119"/>
      <c r="B13" s="119"/>
      <c r="C13" s="119"/>
      <c r="D13" s="119"/>
      <c r="E13" s="119"/>
      <c r="F13" s="119"/>
      <c r="G13" s="119"/>
      <c r="H13" s="119"/>
      <c r="I13" s="119"/>
      <c r="J13" s="119"/>
      <c r="K13" s="119"/>
      <c r="L13" s="119"/>
      <c r="M13" s="119"/>
      <c r="N13" s="119"/>
      <c r="O13" s="119"/>
      <c r="P13" s="119"/>
      <c r="Q13" s="119"/>
      <c r="R13" s="119"/>
      <c r="S13" s="119"/>
      <c r="T13" s="119"/>
      <c r="U13" s="119"/>
      <c r="V13" s="119"/>
      <c r="W13" s="119"/>
      <c r="X13" s="119"/>
      <c r="Y13" s="119"/>
      <c r="Z13" s="119"/>
      <c r="AA13" s="119"/>
      <c r="AB13" s="119"/>
      <c r="AC13" s="119"/>
      <c r="AD13" s="119"/>
      <c r="AE13" s="119"/>
      <c r="AF13" s="119"/>
      <c r="AG13" s="119"/>
      <c r="AH13" s="119"/>
      <c r="AI13" s="119"/>
      <c r="AJ13" s="119"/>
      <c r="AK13" s="119"/>
      <c r="AL13" s="119"/>
      <c r="AM13" s="119"/>
      <c r="AN13" s="119"/>
      <c r="AO13" s="119"/>
      <c r="AP13" s="119"/>
      <c r="AQ13" s="119"/>
      <c r="AR13" s="119"/>
      <c r="AS13" s="119"/>
      <c r="AT13" s="119"/>
      <c r="AU13" s="119"/>
    </row>
    <row r="14">
      <c r="A14" s="119"/>
      <c r="B14" s="119"/>
      <c r="C14" s="119"/>
      <c r="D14" s="119"/>
      <c r="E14" s="119"/>
      <c r="F14" s="119"/>
      <c r="G14" s="119"/>
      <c r="H14" s="119"/>
      <c r="I14" s="119"/>
      <c r="J14" s="119"/>
      <c r="K14" s="119"/>
      <c r="L14" s="119"/>
      <c r="M14" s="119"/>
      <c r="N14" s="119"/>
      <c r="O14" s="119"/>
      <c r="P14" s="119"/>
      <c r="Q14" s="119"/>
      <c r="R14" s="119"/>
      <c r="S14" s="119"/>
      <c r="T14" s="119"/>
      <c r="U14" s="119"/>
      <c r="V14" s="119"/>
      <c r="W14" s="119"/>
      <c r="X14" s="119"/>
      <c r="Y14" s="119"/>
      <c r="Z14" s="119"/>
      <c r="AA14" s="119"/>
      <c r="AB14" s="119"/>
      <c r="AC14" s="119"/>
      <c r="AD14" s="119"/>
      <c r="AE14" s="119"/>
      <c r="AF14" s="119"/>
      <c r="AG14" s="119"/>
      <c r="AH14" s="119"/>
      <c r="AI14" s="119"/>
      <c r="AJ14" s="119"/>
      <c r="AK14" s="119"/>
      <c r="AL14" s="119"/>
      <c r="AM14" s="119"/>
      <c r="AN14" s="119"/>
      <c r="AO14" s="119"/>
      <c r="AP14" s="119"/>
      <c r="AQ14" s="119"/>
      <c r="AR14" s="119"/>
      <c r="AS14" s="119"/>
      <c r="AT14" s="119"/>
      <c r="AU14" s="119"/>
    </row>
    <row r="15">
      <c r="A15" s="119"/>
      <c r="B15" s="119"/>
      <c r="C15" s="119"/>
      <c r="D15" s="119"/>
      <c r="E15" s="119"/>
      <c r="F15" s="119"/>
      <c r="G15" s="119"/>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row>
    <row r="16">
      <c r="A16" s="119"/>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9"/>
      <c r="AO16" s="119"/>
      <c r="AP16" s="119"/>
      <c r="AQ16" s="119"/>
      <c r="AR16" s="119"/>
      <c r="AS16" s="119"/>
      <c r="AT16" s="119"/>
      <c r="AU16" s="119"/>
    </row>
    <row r="17">
      <c r="A17" s="119"/>
      <c r="B17" s="119"/>
      <c r="C17" s="119"/>
      <c r="D17" s="119"/>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19"/>
      <c r="AJ17" s="119"/>
      <c r="AK17" s="119"/>
      <c r="AL17" s="119"/>
      <c r="AM17" s="119"/>
      <c r="AN17" s="119"/>
      <c r="AO17" s="119"/>
      <c r="AP17" s="119"/>
      <c r="AQ17" s="119"/>
      <c r="AR17" s="119"/>
      <c r="AS17" s="119"/>
      <c r="AT17" s="119"/>
      <c r="AU17" s="119"/>
    </row>
    <row r="18">
      <c r="A18" s="119"/>
      <c r="B18" s="119"/>
      <c r="C18" s="119"/>
      <c r="D18" s="119"/>
      <c r="E18" s="119"/>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row>
    <row r="19">
      <c r="A19" s="119"/>
      <c r="B19" s="119"/>
      <c r="C19" s="119"/>
      <c r="D19" s="119"/>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row>
    <row r="20">
      <c r="A20" s="119"/>
      <c r="B20" s="119"/>
      <c r="C20" s="119"/>
      <c r="D20" s="119"/>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row>
    <row r="21" ht="15.75" customHeight="1">
      <c r="A21" s="119"/>
      <c r="B21" s="119"/>
      <c r="C21" s="119"/>
      <c r="D21" s="119"/>
      <c r="E21" s="119"/>
      <c r="F21" s="119"/>
      <c r="G21" s="119"/>
      <c r="H21" s="119"/>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row>
    <row r="22" ht="15.75" customHeight="1">
      <c r="A22" s="119"/>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row>
    <row r="23" ht="15.75" customHeight="1">
      <c r="A23" s="119"/>
      <c r="B23" s="119"/>
      <c r="C23" s="119"/>
      <c r="D23" s="119"/>
      <c r="E23" s="119"/>
      <c r="F23" s="119"/>
      <c r="G23" s="119"/>
      <c r="H23" s="119"/>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row>
    <row r="24" ht="15.75" customHeight="1">
      <c r="A24" s="119"/>
      <c r="B24" s="119"/>
      <c r="C24" s="119"/>
      <c r="D24" s="119"/>
      <c r="E24" s="119"/>
      <c r="F24" s="119"/>
      <c r="G24" s="119"/>
      <c r="H24" s="119"/>
      <c r="I24" s="119"/>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row>
    <row r="25" ht="15.75" customHeight="1">
      <c r="A25" s="119"/>
      <c r="B25" s="119"/>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row>
    <row r="26" ht="15.75" customHeight="1">
      <c r="A26" s="119"/>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row>
    <row r="27" ht="15.75" customHeight="1">
      <c r="A27" s="119"/>
      <c r="B27" s="119"/>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row>
    <row r="28" ht="15.75" customHeight="1">
      <c r="A28" s="119"/>
      <c r="B28" s="119"/>
      <c r="C28" s="119"/>
      <c r="D28" s="119"/>
      <c r="E28" s="119"/>
      <c r="F28" s="119"/>
      <c r="G28" s="119"/>
      <c r="H28" s="119"/>
      <c r="I28" s="119"/>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row>
    <row r="29" ht="15.75" customHeight="1">
      <c r="A29" s="119"/>
      <c r="B29" s="119"/>
      <c r="C29" s="119"/>
      <c r="D29" s="119"/>
      <c r="E29" s="119"/>
      <c r="F29" s="119"/>
      <c r="G29" s="119"/>
      <c r="H29" s="119"/>
      <c r="I29" s="119"/>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row>
    <row r="30" ht="15.75" customHeight="1">
      <c r="A30" s="119"/>
      <c r="B30" s="119"/>
      <c r="C30" s="119"/>
      <c r="D30" s="119"/>
      <c r="E30" s="119"/>
      <c r="F30" s="119"/>
      <c r="G30" s="119"/>
      <c r="H30" s="119"/>
      <c r="I30" s="119"/>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row>
    <row r="31" ht="15.75" customHeight="1">
      <c r="A31" s="119"/>
      <c r="B31" s="119"/>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c r="AU31" s="119"/>
    </row>
    <row r="32" ht="15.75" customHeight="1">
      <c r="A32" s="119"/>
      <c r="B32" s="119"/>
      <c r="C32" s="119"/>
      <c r="D32" s="119"/>
      <c r="E32" s="119"/>
      <c r="F32" s="119"/>
      <c r="G32" s="119"/>
      <c r="H32" s="119"/>
      <c r="I32" s="119"/>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c r="AU32" s="119"/>
    </row>
    <row r="33" ht="15.75" customHeight="1">
      <c r="A33" s="119"/>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c r="AU33" s="119"/>
    </row>
    <row r="34" ht="15.75" customHeight="1">
      <c r="A34" s="119"/>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c r="AU34" s="119"/>
    </row>
    <row r="35" ht="15.75" customHeight="1">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row>
    <row r="36" ht="15.75" customHeight="1">
      <c r="A36" s="119"/>
      <c r="B36" s="119"/>
      <c r="C36" s="119"/>
      <c r="D36" s="119"/>
      <c r="E36" s="119"/>
      <c r="F36" s="119"/>
      <c r="G36" s="119"/>
      <c r="H36" s="119"/>
      <c r="I36" s="119"/>
      <c r="J36" s="119"/>
      <c r="K36" s="119"/>
      <c r="L36" s="119"/>
      <c r="M36" s="119"/>
      <c r="N36" s="119"/>
      <c r="O36" s="119"/>
      <c r="P36" s="119"/>
      <c r="Q36" s="119"/>
      <c r="R36" s="119"/>
      <c r="S36" s="119"/>
      <c r="T36" s="119"/>
      <c r="U36" s="119"/>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c r="AU36" s="119"/>
    </row>
    <row r="37" ht="15.75" customHeight="1">
      <c r="A37" s="119"/>
      <c r="B37" s="119"/>
      <c r="C37" s="119"/>
      <c r="D37" s="119"/>
      <c r="E37" s="119"/>
      <c r="F37" s="119"/>
      <c r="G37" s="119"/>
      <c r="H37" s="119"/>
      <c r="I37" s="119"/>
      <c r="J37" s="119"/>
      <c r="K37" s="119"/>
      <c r="L37" s="119"/>
      <c r="M37" s="119"/>
      <c r="N37" s="119"/>
      <c r="O37" s="119"/>
      <c r="P37" s="119"/>
      <c r="Q37" s="119"/>
      <c r="R37" s="119"/>
      <c r="S37" s="119"/>
      <c r="T37" s="119"/>
      <c r="U37" s="119"/>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c r="AU37" s="119"/>
    </row>
    <row r="38" ht="15.75" customHeight="1">
      <c r="A38" s="119"/>
      <c r="B38" s="119"/>
      <c r="C38" s="119"/>
      <c r="D38" s="119"/>
      <c r="E38" s="119"/>
      <c r="F38" s="119"/>
      <c r="G38" s="119"/>
      <c r="H38" s="119"/>
      <c r="I38" s="119"/>
      <c r="J38" s="119"/>
      <c r="K38" s="119"/>
      <c r="L38" s="119"/>
      <c r="M38" s="119"/>
      <c r="N38" s="119"/>
      <c r="O38" s="119"/>
      <c r="P38" s="119"/>
      <c r="Q38" s="119"/>
      <c r="R38" s="119"/>
      <c r="S38" s="119"/>
      <c r="T38" s="119"/>
      <c r="U38" s="119"/>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c r="AU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c r="AU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c r="AU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c r="AU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c r="AU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c r="AU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c r="AU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c r="AU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c r="AU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c r="AU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c r="AU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c r="AU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c r="AU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c r="AU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c r="AU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c r="AU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c r="AU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c r="AU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c r="AU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c r="AU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c r="AU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c r="AU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c r="AU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c r="AU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c r="AU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c r="AU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c r="AU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c r="AU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c r="AU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c r="AU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c r="AU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c r="AU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c r="AU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c r="AU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c r="AU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c r="AU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c r="AU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c r="AU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c r="AU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c r="AU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c r="AU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c r="AU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c r="AU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c r="AU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c r="AU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c r="AU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c r="AU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c r="AU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c r="AU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c r="AU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c r="AU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c r="AU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c r="AU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c r="AU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c r="AU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c r="AU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c r="AU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c r="AU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c r="AU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c r="AU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c r="AU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c r="AU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c r="AU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c r="AU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c r="AU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c r="AU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c r="AU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c r="AU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c r="AU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c r="AU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c r="AU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c r="AU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c r="AU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c r="AU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c r="AU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c r="AU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c r="AU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c r="AU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c r="AU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c r="AU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c r="AU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c r="AU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c r="AU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c r="AU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c r="AU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c r="AU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c r="AU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c r="AU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c r="AU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c r="AU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c r="AU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c r="AU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c r="AU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c r="AU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c r="AU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c r="AU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c r="AU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c r="AU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c r="AU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c r="AU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c r="AU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c r="AU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c r="AU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c r="AU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c r="AU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c r="AU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c r="AU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c r="AU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c r="AU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c r="AU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c r="AU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c r="AU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c r="AU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c r="AU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c r="AU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c r="AU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c r="AU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c r="AU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c r="AU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c r="AU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c r="AU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c r="AU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c r="AU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c r="AU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c r="AU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c r="AU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c r="AU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c r="AU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c r="AU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c r="AU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c r="AU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c r="AU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c r="AU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c r="AU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c r="AU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c r="AU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c r="AU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c r="AU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c r="AU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c r="AU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c r="AU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c r="AU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c r="AU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c r="AU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c r="AU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c r="AU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c r="AU220" s="11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decimal" operator="greaterThanOrEqual" allowBlank="1" showErrorMessage="1" sqref="C8:N8 C10:N10">
      <formula1>0.0</formula1>
    </dataValidation>
  </dataValidations>
  <printOptions/>
  <pageMargins bottom="1.0" footer="0.0" header="0.0" left="0.75" right="0.75" top="1.0"/>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2.0" ySplit="6.0" topLeftCell="C7" activePane="bottomRight" state="frozen"/>
      <selection activeCell="C1" sqref="C1" pane="topRight"/>
      <selection activeCell="A7" sqref="A7" pane="bottomLeft"/>
      <selection activeCell="C7" sqref="C7" pane="bottomRight"/>
    </sheetView>
  </sheetViews>
  <sheetFormatPr customHeight="1" defaultColWidth="14.43" defaultRowHeight="15.0"/>
  <cols>
    <col customWidth="1" min="1" max="1" width="11.14"/>
    <col customWidth="1" min="2" max="2" width="69.86"/>
    <col customWidth="1" min="3" max="3" width="17.57"/>
    <col customWidth="1" min="4" max="15" width="17.29"/>
    <col customWidth="1" min="16" max="17" width="9.14"/>
    <col customWidth="1" hidden="1" min="18"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'District Store'!G3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227</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227</v>
      </c>
      <c r="B9" s="151"/>
      <c r="C9" s="132"/>
      <c r="D9" s="132"/>
      <c r="E9" s="132"/>
      <c r="F9" s="132"/>
      <c r="G9" s="132"/>
      <c r="H9" s="132"/>
      <c r="I9" s="132"/>
      <c r="J9" s="132"/>
      <c r="K9" s="132"/>
      <c r="L9" s="132"/>
      <c r="M9" s="132"/>
      <c r="N9" s="132"/>
      <c r="O9" s="132"/>
      <c r="P9" s="119"/>
      <c r="Q9" s="119"/>
      <c r="R9" s="119"/>
      <c r="S9" s="119"/>
      <c r="T9" s="139" t="s">
        <v>148</v>
      </c>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0.25" customHeight="1">
      <c r="A10" s="135">
        <v>7006.0</v>
      </c>
      <c r="B10" s="147" t="str">
        <f>IF(ISTEXT("Marketing-"&amp;VLOOKUP(A10,'Chart of Accounts'!$B$5:$C$50,2,FALSE)),"Marketing-"&amp;VLOOKUP(A10,'Chart of Accounts'!$B$5:$C$50,2,FALSE),"")</f>
        <v>Marketing-Educational Materials</v>
      </c>
      <c r="C10" s="137"/>
      <c r="D10" s="137"/>
      <c r="E10" s="137"/>
      <c r="F10" s="137"/>
      <c r="G10" s="137"/>
      <c r="H10" s="137"/>
      <c r="I10" s="137"/>
      <c r="J10" s="137"/>
      <c r="K10" s="137"/>
      <c r="L10" s="137"/>
      <c r="M10" s="137"/>
      <c r="N10" s="137"/>
      <c r="O10" s="132">
        <f t="shared" ref="O10:O19" si="2">SUM(C10:N10)</f>
        <v>0</v>
      </c>
      <c r="P10" s="119"/>
      <c r="Q10" s="119"/>
      <c r="R10" s="119"/>
      <c r="S10" s="119"/>
      <c r="T10" s="119" t="s">
        <v>151</v>
      </c>
      <c r="U10" s="119">
        <v>7004.0</v>
      </c>
      <c r="V10" s="119"/>
      <c r="W10" s="119"/>
      <c r="X10" s="119"/>
      <c r="Y10" s="119"/>
      <c r="Z10" s="119"/>
      <c r="AA10" s="119" t="s">
        <v>143</v>
      </c>
      <c r="AB10" s="119" t="str">
        <f t="shared" ref="AB10:AB19" si="3">IF(A10="","",A10&amp;"-000000")</f>
        <v>7006-000000</v>
      </c>
      <c r="AC10" s="119">
        <v>500.0</v>
      </c>
      <c r="AD10" s="119" t="str">
        <f t="shared" ref="AD10:AD19" si="4">IF(LEN($O$1)=3,$O$1,IF(LEN($O$1)=2,0&amp;$O$1,IF(LEN($O$1)=1,0&amp;0&amp;$O$1,"ERROR")))</f>
        <v>006</v>
      </c>
      <c r="AE10" s="119"/>
      <c r="AF10" s="119"/>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19">
        <f t="shared" si="1"/>
        <v>0</v>
      </c>
      <c r="AP10" s="119">
        <f t="shared" si="1"/>
        <v>0</v>
      </c>
      <c r="AQ10" s="119">
        <f t="shared" si="1"/>
        <v>0</v>
      </c>
      <c r="AR10" s="119">
        <f t="shared" si="1"/>
        <v>0</v>
      </c>
      <c r="AS10" s="119">
        <f t="shared" si="1"/>
        <v>0</v>
      </c>
      <c r="AT10" s="119">
        <f t="shared" si="1"/>
        <v>0</v>
      </c>
    </row>
    <row r="11" ht="20.25" customHeight="1">
      <c r="A11" s="135">
        <v>7008.0</v>
      </c>
      <c r="B11" s="147" t="str">
        <f>IF(ISTEXT("Marketing-"&amp;VLOOKUP(A11,'Chart of Accounts'!$B$5:$C$50,2,FALSE)),"Marketing-"&amp;VLOOKUP(A11,'Chart of Accounts'!$B$5:$C$50,2,FALSE),"")</f>
        <v>Marketing-Promotional Materials</v>
      </c>
      <c r="C11" s="137"/>
      <c r="D11" s="137"/>
      <c r="E11" s="137">
        <v>50.0</v>
      </c>
      <c r="F11" s="137">
        <v>50.0</v>
      </c>
      <c r="G11" s="137">
        <v>50.0</v>
      </c>
      <c r="H11" s="137">
        <v>50.0</v>
      </c>
      <c r="I11" s="137">
        <v>75.0</v>
      </c>
      <c r="J11" s="137">
        <v>75.0</v>
      </c>
      <c r="K11" s="137">
        <v>50.0</v>
      </c>
      <c r="L11" s="137">
        <v>50.0</v>
      </c>
      <c r="M11" s="137">
        <v>50.0</v>
      </c>
      <c r="N11" s="137">
        <v>50.0</v>
      </c>
      <c r="O11" s="132">
        <f t="shared" si="2"/>
        <v>550</v>
      </c>
      <c r="P11" s="119"/>
      <c r="Q11" s="119"/>
      <c r="R11" s="119"/>
      <c r="S11" s="119"/>
      <c r="T11" s="119" t="s">
        <v>154</v>
      </c>
      <c r="U11" s="119">
        <v>7006.0</v>
      </c>
      <c r="V11" s="119"/>
      <c r="W11" s="119"/>
      <c r="X11" s="119"/>
      <c r="Y11" s="119"/>
      <c r="Z11" s="119"/>
      <c r="AA11" s="119" t="s">
        <v>143</v>
      </c>
      <c r="AB11" s="119" t="str">
        <f t="shared" si="3"/>
        <v>7008-000000</v>
      </c>
      <c r="AC11" s="119">
        <v>500.0</v>
      </c>
      <c r="AD11" s="119" t="str">
        <f t="shared" si="4"/>
        <v>006</v>
      </c>
      <c r="AE11" s="119"/>
      <c r="AF11" s="119"/>
      <c r="AG11" s="119">
        <v>110.0</v>
      </c>
      <c r="AH11" s="119" t="str">
        <f>Summary!$B$2</f>
        <v>USD</v>
      </c>
      <c r="AI11" s="119">
        <f t="shared" ref="AI11:AT11" si="5">IF(C11="",0,C11)</f>
        <v>0</v>
      </c>
      <c r="AJ11" s="119">
        <f t="shared" si="5"/>
        <v>0</v>
      </c>
      <c r="AK11" s="152">
        <f t="shared" si="5"/>
        <v>50</v>
      </c>
      <c r="AL11" s="152">
        <f t="shared" si="5"/>
        <v>50</v>
      </c>
      <c r="AM11" s="152">
        <f t="shared" si="5"/>
        <v>50</v>
      </c>
      <c r="AN11" s="152">
        <f t="shared" si="5"/>
        <v>50</v>
      </c>
      <c r="AO11" s="152">
        <f t="shared" si="5"/>
        <v>75</v>
      </c>
      <c r="AP11" s="152">
        <f t="shared" si="5"/>
        <v>75</v>
      </c>
      <c r="AQ11" s="152">
        <f t="shared" si="5"/>
        <v>50</v>
      </c>
      <c r="AR11" s="152">
        <f t="shared" si="5"/>
        <v>50</v>
      </c>
      <c r="AS11" s="152">
        <f t="shared" si="5"/>
        <v>50</v>
      </c>
      <c r="AT11" s="152">
        <f t="shared" si="5"/>
        <v>50</v>
      </c>
    </row>
    <row r="12" ht="20.25" customHeight="1">
      <c r="A12" s="135">
        <v>7010.0</v>
      </c>
      <c r="B12" s="147" t="str">
        <f>IF(ISTEXT("Marketing-"&amp;VLOOKUP(A12,'Chart of Accounts'!$B$5:$C$50,2,FALSE)),"Marketing-"&amp;VLOOKUP(A12,'Chart of Accounts'!$B$5:$C$50,2,FALSE),"")</f>
        <v>Marketing-Awards Expense (Trophies, Plaques, Ribbons &amp; Certificates)</v>
      </c>
      <c r="C12" s="137"/>
      <c r="D12" s="137"/>
      <c r="E12" s="137"/>
      <c r="F12" s="137"/>
      <c r="G12" s="137"/>
      <c r="H12" s="137"/>
      <c r="I12" s="137"/>
      <c r="J12" s="137"/>
      <c r="K12" s="137"/>
      <c r="L12" s="137"/>
      <c r="M12" s="137"/>
      <c r="N12" s="137"/>
      <c r="O12" s="132">
        <f t="shared" si="2"/>
        <v>0</v>
      </c>
      <c r="P12" s="119"/>
      <c r="Q12" s="119"/>
      <c r="R12" s="119"/>
      <c r="S12" s="119"/>
      <c r="T12" s="119" t="s">
        <v>157</v>
      </c>
      <c r="U12" s="119">
        <v>7008.0</v>
      </c>
      <c r="V12" s="119"/>
      <c r="W12" s="119"/>
      <c r="X12" s="119"/>
      <c r="Y12" s="119"/>
      <c r="Z12" s="119"/>
      <c r="AA12" s="119" t="s">
        <v>143</v>
      </c>
      <c r="AB12" s="119" t="str">
        <f t="shared" si="3"/>
        <v>7010-000000</v>
      </c>
      <c r="AC12" s="119">
        <v>500.0</v>
      </c>
      <c r="AD12" s="119" t="str">
        <f t="shared" si="4"/>
        <v>006</v>
      </c>
      <c r="AE12" s="119"/>
      <c r="AF12" s="119"/>
      <c r="AG12" s="119">
        <v>110.0</v>
      </c>
      <c r="AH12" s="119" t="str">
        <f>Summary!$B$2</f>
        <v>USD</v>
      </c>
      <c r="AI12" s="119">
        <f t="shared" ref="AI12:AT12" si="6">IF(C12="",0,C12)</f>
        <v>0</v>
      </c>
      <c r="AJ12" s="119">
        <f t="shared" si="6"/>
        <v>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row>
    <row r="13" ht="20.25" customHeight="1">
      <c r="A13" s="135">
        <v>7012.0</v>
      </c>
      <c r="B13" s="147" t="str">
        <f>IF(ISTEXT("Marketing-"&amp;VLOOKUP(A13,'Chart of Accounts'!$B$5:$C$50,2,FALSE)),"Marketing-"&amp;VLOOKUP(A13,'Chart of Accounts'!$B$5:$C$50,2,FALSE),"")</f>
        <v>Marketing-Supplies &amp; Stationery Expense</v>
      </c>
      <c r="C13" s="137"/>
      <c r="D13" s="137"/>
      <c r="E13" s="137"/>
      <c r="F13" s="137"/>
      <c r="G13" s="137"/>
      <c r="H13" s="137"/>
      <c r="I13" s="137"/>
      <c r="J13" s="137"/>
      <c r="K13" s="137"/>
      <c r="L13" s="137"/>
      <c r="M13" s="137"/>
      <c r="N13" s="137"/>
      <c r="O13" s="132">
        <f t="shared" si="2"/>
        <v>0</v>
      </c>
      <c r="P13" s="119"/>
      <c r="Q13" s="119"/>
      <c r="R13" s="119"/>
      <c r="S13" s="119"/>
      <c r="T13" s="119" t="s">
        <v>160</v>
      </c>
      <c r="U13" s="119">
        <v>7010.0</v>
      </c>
      <c r="V13" s="119"/>
      <c r="W13" s="119"/>
      <c r="X13" s="119"/>
      <c r="Y13" s="119"/>
      <c r="Z13" s="119"/>
      <c r="AA13" s="119" t="s">
        <v>143</v>
      </c>
      <c r="AB13" s="119" t="str">
        <f t="shared" si="3"/>
        <v>7012-000000</v>
      </c>
      <c r="AC13" s="119">
        <v>500.0</v>
      </c>
      <c r="AD13" s="119" t="str">
        <f t="shared" si="4"/>
        <v>006</v>
      </c>
      <c r="AE13" s="119"/>
      <c r="AF13" s="119"/>
      <c r="AG13" s="119">
        <v>110.0</v>
      </c>
      <c r="AH13" s="119" t="str">
        <f>Summary!$B$2</f>
        <v>USD</v>
      </c>
      <c r="AI13" s="119">
        <f t="shared" ref="AI13:AT13" si="7">IF(C13="",0,C13)</f>
        <v>0</v>
      </c>
      <c r="AJ13" s="119">
        <f t="shared" si="7"/>
        <v>0</v>
      </c>
      <c r="AK13" s="119">
        <f t="shared" si="7"/>
        <v>0</v>
      </c>
      <c r="AL13" s="119">
        <f t="shared" si="7"/>
        <v>0</v>
      </c>
      <c r="AM13" s="119">
        <f t="shared" si="7"/>
        <v>0</v>
      </c>
      <c r="AN13" s="119">
        <f t="shared" si="7"/>
        <v>0</v>
      </c>
      <c r="AO13" s="119">
        <f t="shared" si="7"/>
        <v>0</v>
      </c>
      <c r="AP13" s="119">
        <f t="shared" si="7"/>
        <v>0</v>
      </c>
      <c r="AQ13" s="119">
        <f t="shared" si="7"/>
        <v>0</v>
      </c>
      <c r="AR13" s="119">
        <f t="shared" si="7"/>
        <v>0</v>
      </c>
      <c r="AS13" s="119">
        <f t="shared" si="7"/>
        <v>0</v>
      </c>
      <c r="AT13" s="119">
        <f t="shared" si="7"/>
        <v>0</v>
      </c>
    </row>
    <row r="14" ht="20.25" customHeight="1">
      <c r="A14" s="135">
        <v>7036.0</v>
      </c>
      <c r="B14" s="147" t="str">
        <f>IF(ISTEXT("Marketing-"&amp;VLOOKUP(A14,'Chart of Accounts'!$B$5:$C$50,2,FALSE)),"Marketing-"&amp;VLOOKUP(A14,'Chart of Accounts'!$B$5:$C$50,2,FALSE),"")</f>
        <v>Marketing-Advertising Expense</v>
      </c>
      <c r="C14" s="137"/>
      <c r="D14" s="137"/>
      <c r="E14" s="153">
        <v>200.0</v>
      </c>
      <c r="F14" s="153">
        <v>200.0</v>
      </c>
      <c r="G14" s="153">
        <v>200.0</v>
      </c>
      <c r="H14" s="153">
        <v>200.0</v>
      </c>
      <c r="I14" s="153">
        <v>400.0</v>
      </c>
      <c r="J14" s="153">
        <v>200.0</v>
      </c>
      <c r="K14" s="153">
        <v>200.0</v>
      </c>
      <c r="L14" s="153">
        <v>200.0</v>
      </c>
      <c r="M14" s="153">
        <v>200.0</v>
      </c>
      <c r="N14" s="153">
        <v>200.0</v>
      </c>
      <c r="O14" s="132">
        <f t="shared" si="2"/>
        <v>2200</v>
      </c>
      <c r="P14" s="119"/>
      <c r="Q14" s="119"/>
      <c r="R14" s="119"/>
      <c r="S14" s="119"/>
      <c r="T14" s="119" t="s">
        <v>163</v>
      </c>
      <c r="U14" s="119">
        <v>7012.0</v>
      </c>
      <c r="V14" s="119"/>
      <c r="W14" s="119"/>
      <c r="X14" s="119"/>
      <c r="Y14" s="119"/>
      <c r="Z14" s="119"/>
      <c r="AA14" s="119" t="s">
        <v>143</v>
      </c>
      <c r="AB14" s="119" t="str">
        <f t="shared" si="3"/>
        <v>7036-000000</v>
      </c>
      <c r="AC14" s="119">
        <v>500.0</v>
      </c>
      <c r="AD14" s="119" t="str">
        <f t="shared" si="4"/>
        <v>006</v>
      </c>
      <c r="AE14" s="119"/>
      <c r="AF14" s="119"/>
      <c r="AG14" s="119">
        <v>110.0</v>
      </c>
      <c r="AH14" s="119" t="str">
        <f>Summary!$B$2</f>
        <v>USD</v>
      </c>
      <c r="AI14" s="119">
        <f t="shared" ref="AI14:AT14" si="8">IF(C14="",0,C14)</f>
        <v>0</v>
      </c>
      <c r="AJ14" s="119">
        <f t="shared" si="8"/>
        <v>0</v>
      </c>
      <c r="AK14" s="152">
        <f t="shared" si="8"/>
        <v>200</v>
      </c>
      <c r="AL14" s="152">
        <f t="shared" si="8"/>
        <v>200</v>
      </c>
      <c r="AM14" s="152">
        <f t="shared" si="8"/>
        <v>200</v>
      </c>
      <c r="AN14" s="152">
        <f t="shared" si="8"/>
        <v>200</v>
      </c>
      <c r="AO14" s="152">
        <f t="shared" si="8"/>
        <v>400</v>
      </c>
      <c r="AP14" s="152">
        <f t="shared" si="8"/>
        <v>200</v>
      </c>
      <c r="AQ14" s="152">
        <f t="shared" si="8"/>
        <v>200</v>
      </c>
      <c r="AR14" s="152">
        <f t="shared" si="8"/>
        <v>200</v>
      </c>
      <c r="AS14" s="152">
        <f t="shared" si="8"/>
        <v>200</v>
      </c>
      <c r="AT14" s="152">
        <f t="shared" si="8"/>
        <v>200</v>
      </c>
    </row>
    <row r="15" ht="20.25" customHeight="1">
      <c r="A15" s="135">
        <v>7044.0</v>
      </c>
      <c r="B15" s="147" t="str">
        <f>IF(ISTEXT("Marketing-"&amp;VLOOKUP(A15,'Chart of Accounts'!$B$5:$C$50,2,FALSE)),"Marketing-"&amp;VLOOKUP(A15,'Chart of Accounts'!$B$5:$C$50,2,FALSE),"")</f>
        <v>Marketing-Postage &amp; Shipping Expense</v>
      </c>
      <c r="C15" s="137"/>
      <c r="D15" s="137"/>
      <c r="E15" s="153">
        <v>75.0</v>
      </c>
      <c r="F15" s="153">
        <v>75.0</v>
      </c>
      <c r="G15" s="153">
        <v>75.0</v>
      </c>
      <c r="H15" s="153">
        <v>75.0</v>
      </c>
      <c r="I15" s="153">
        <v>75.0</v>
      </c>
      <c r="J15" s="153">
        <v>75.0</v>
      </c>
      <c r="K15" s="153">
        <v>75.0</v>
      </c>
      <c r="L15" s="153">
        <v>75.0</v>
      </c>
      <c r="M15" s="153">
        <v>75.0</v>
      </c>
      <c r="N15" s="153">
        <v>75.0</v>
      </c>
      <c r="O15" s="132">
        <f t="shared" si="2"/>
        <v>750</v>
      </c>
      <c r="P15" s="119"/>
      <c r="Q15" s="119"/>
      <c r="R15" s="119"/>
      <c r="S15" s="119"/>
      <c r="T15" s="119" t="s">
        <v>166</v>
      </c>
      <c r="U15" s="119">
        <v>7014.0</v>
      </c>
      <c r="V15" s="119"/>
      <c r="W15" s="119"/>
      <c r="X15" s="119"/>
      <c r="Y15" s="119"/>
      <c r="Z15" s="119"/>
      <c r="AA15" s="119" t="s">
        <v>143</v>
      </c>
      <c r="AB15" s="119" t="str">
        <f t="shared" si="3"/>
        <v>7044-000000</v>
      </c>
      <c r="AC15" s="119">
        <v>500.0</v>
      </c>
      <c r="AD15" s="119" t="str">
        <f t="shared" si="4"/>
        <v>006</v>
      </c>
      <c r="AE15" s="119"/>
      <c r="AF15" s="119"/>
      <c r="AG15" s="119">
        <v>110.0</v>
      </c>
      <c r="AH15" s="119" t="str">
        <f>Summary!$B$2</f>
        <v>USD</v>
      </c>
      <c r="AI15" s="119">
        <f t="shared" ref="AI15:AT15" si="9">IF(C15="",0,C15)</f>
        <v>0</v>
      </c>
      <c r="AJ15" s="119">
        <f t="shared" si="9"/>
        <v>0</v>
      </c>
      <c r="AK15" s="152">
        <f t="shared" si="9"/>
        <v>75</v>
      </c>
      <c r="AL15" s="152">
        <f t="shared" si="9"/>
        <v>75</v>
      </c>
      <c r="AM15" s="152">
        <f t="shared" si="9"/>
        <v>75</v>
      </c>
      <c r="AN15" s="152">
        <f t="shared" si="9"/>
        <v>75</v>
      </c>
      <c r="AO15" s="152">
        <f t="shared" si="9"/>
        <v>75</v>
      </c>
      <c r="AP15" s="152">
        <f t="shared" si="9"/>
        <v>75</v>
      </c>
      <c r="AQ15" s="152">
        <f t="shared" si="9"/>
        <v>75</v>
      </c>
      <c r="AR15" s="152">
        <f t="shared" si="9"/>
        <v>75</v>
      </c>
      <c r="AS15" s="152">
        <f t="shared" si="9"/>
        <v>75</v>
      </c>
      <c r="AT15" s="152">
        <f t="shared" si="9"/>
        <v>75</v>
      </c>
    </row>
    <row r="16" ht="20.25" customHeight="1">
      <c r="A16" s="135">
        <v>7082.0</v>
      </c>
      <c r="B16" s="147" t="str">
        <f>IF(ISTEXT("Marketing-"&amp;VLOOKUP(A16,'Chart of Accounts'!$B$5:$C$50,2,FALSE)),"Marketing-"&amp;VLOOKUP(A16,'Chart of Accounts'!$B$5:$C$50,2,FALSE),"")</f>
        <v>Marketing-Incentives</v>
      </c>
      <c r="C16" s="137"/>
      <c r="D16" s="137"/>
      <c r="E16" s="137">
        <v>50.0</v>
      </c>
      <c r="F16" s="137">
        <v>50.0</v>
      </c>
      <c r="G16" s="137">
        <v>50.0</v>
      </c>
      <c r="H16" s="137">
        <v>50.0</v>
      </c>
      <c r="I16" s="137">
        <v>50.0</v>
      </c>
      <c r="J16" s="137">
        <v>50.0</v>
      </c>
      <c r="K16" s="137">
        <v>50.0</v>
      </c>
      <c r="L16" s="137">
        <v>50.0</v>
      </c>
      <c r="M16" s="137">
        <v>50.0</v>
      </c>
      <c r="N16" s="137">
        <v>50.0</v>
      </c>
      <c r="O16" s="132">
        <f t="shared" si="2"/>
        <v>500</v>
      </c>
      <c r="P16" s="119"/>
      <c r="Q16" s="119"/>
      <c r="R16" s="119"/>
      <c r="S16" s="119"/>
      <c r="T16" s="119" t="s">
        <v>169</v>
      </c>
      <c r="U16" s="119">
        <v>7016.0</v>
      </c>
      <c r="V16" s="119"/>
      <c r="W16" s="119"/>
      <c r="X16" s="119"/>
      <c r="Y16" s="119"/>
      <c r="Z16" s="119"/>
      <c r="AA16" s="119" t="s">
        <v>143</v>
      </c>
      <c r="AB16" s="119" t="str">
        <f t="shared" si="3"/>
        <v>7082-000000</v>
      </c>
      <c r="AC16" s="119">
        <v>500.0</v>
      </c>
      <c r="AD16" s="119" t="str">
        <f t="shared" si="4"/>
        <v>006</v>
      </c>
      <c r="AE16" s="119"/>
      <c r="AF16" s="119"/>
      <c r="AG16" s="119">
        <v>110.0</v>
      </c>
      <c r="AH16" s="119" t="str">
        <f>Summary!$B$2</f>
        <v>USD</v>
      </c>
      <c r="AI16" s="119">
        <f t="shared" ref="AI16:AT16" si="10">IF(C16="",0,C16)</f>
        <v>0</v>
      </c>
      <c r="AJ16" s="119">
        <f t="shared" si="10"/>
        <v>0</v>
      </c>
      <c r="AK16" s="152">
        <f t="shared" si="10"/>
        <v>50</v>
      </c>
      <c r="AL16" s="152">
        <f t="shared" si="10"/>
        <v>50</v>
      </c>
      <c r="AM16" s="152">
        <f t="shared" si="10"/>
        <v>50</v>
      </c>
      <c r="AN16" s="152">
        <f t="shared" si="10"/>
        <v>50</v>
      </c>
      <c r="AO16" s="152">
        <f t="shared" si="10"/>
        <v>50</v>
      </c>
      <c r="AP16" s="152">
        <f t="shared" si="10"/>
        <v>50</v>
      </c>
      <c r="AQ16" s="152">
        <f t="shared" si="10"/>
        <v>50</v>
      </c>
      <c r="AR16" s="152">
        <f t="shared" si="10"/>
        <v>50</v>
      </c>
      <c r="AS16" s="152">
        <f t="shared" si="10"/>
        <v>50</v>
      </c>
      <c r="AT16" s="152">
        <f t="shared" si="10"/>
        <v>50</v>
      </c>
    </row>
    <row r="17" ht="20.25" customHeight="1">
      <c r="A17" s="2"/>
      <c r="B17" s="147" t="str">
        <f>IF(ISTEXT("Marketing-"&amp;VLOOKUP(A17,'Chart of Accounts'!$B$5:$C$54,2,FALSE)),"Marketing-"&amp;VLOOKUP(A17,'Chart of Accounts'!$B$5:$C$54,2,FALSE),"")</f>
        <v/>
      </c>
      <c r="C17" s="137"/>
      <c r="D17" s="137"/>
      <c r="E17" s="137"/>
      <c r="F17" s="137"/>
      <c r="G17" s="137"/>
      <c r="H17" s="137"/>
      <c r="I17" s="137"/>
      <c r="J17" s="137"/>
      <c r="K17" s="137"/>
      <c r="L17" s="137"/>
      <c r="M17" s="137"/>
      <c r="N17" s="137"/>
      <c r="O17" s="132">
        <f t="shared" si="2"/>
        <v>0</v>
      </c>
      <c r="P17" s="119"/>
      <c r="Q17" s="119"/>
      <c r="R17" s="119"/>
      <c r="S17" s="119"/>
      <c r="T17" s="119" t="s">
        <v>171</v>
      </c>
      <c r="U17" s="119">
        <v>7018.0</v>
      </c>
      <c r="V17" s="119"/>
      <c r="W17" s="119"/>
      <c r="X17" s="119"/>
      <c r="Y17" s="119"/>
      <c r="Z17" s="119"/>
      <c r="AA17" s="119" t="s">
        <v>143</v>
      </c>
      <c r="AB17" s="119" t="str">
        <f t="shared" si="3"/>
        <v/>
      </c>
      <c r="AC17" s="119">
        <v>500.0</v>
      </c>
      <c r="AD17" s="119" t="str">
        <f t="shared" si="4"/>
        <v>006</v>
      </c>
      <c r="AE17" s="119"/>
      <c r="AF17" s="119"/>
      <c r="AG17" s="119">
        <v>110.0</v>
      </c>
      <c r="AH17" s="119" t="str">
        <f>Summary!$B$2</f>
        <v>USD</v>
      </c>
      <c r="AI17" s="119">
        <f t="shared" ref="AI17:AT17" si="11">IF(C17="",0,C17)</f>
        <v>0</v>
      </c>
      <c r="AJ17" s="119">
        <f t="shared" si="11"/>
        <v>0</v>
      </c>
      <c r="AK17" s="119">
        <f t="shared" si="11"/>
        <v>0</v>
      </c>
      <c r="AL17" s="119">
        <f t="shared" si="11"/>
        <v>0</v>
      </c>
      <c r="AM17" s="119">
        <f t="shared" si="11"/>
        <v>0</v>
      </c>
      <c r="AN17" s="119">
        <f t="shared" si="11"/>
        <v>0</v>
      </c>
      <c r="AO17" s="119">
        <f t="shared" si="11"/>
        <v>0</v>
      </c>
      <c r="AP17" s="119">
        <f t="shared" si="11"/>
        <v>0</v>
      </c>
      <c r="AQ17" s="119">
        <f t="shared" si="11"/>
        <v>0</v>
      </c>
      <c r="AR17" s="119">
        <f t="shared" si="11"/>
        <v>0</v>
      </c>
      <c r="AS17" s="119">
        <f t="shared" si="11"/>
        <v>0</v>
      </c>
      <c r="AT17" s="119">
        <f t="shared" si="11"/>
        <v>0</v>
      </c>
    </row>
    <row r="18" ht="20.25" customHeight="1">
      <c r="A18" s="2"/>
      <c r="B18" s="147" t="str">
        <f>IF(ISTEXT("Marketing-"&amp;VLOOKUP(A18,'Chart of Accounts'!$B$5:$C$54,2,FALSE)),"Marketing-"&amp;VLOOKUP(A18,'Chart of Accounts'!$B$5:$C$54,2,FALSE),"")</f>
        <v/>
      </c>
      <c r="C18" s="137"/>
      <c r="D18" s="137"/>
      <c r="E18" s="137"/>
      <c r="F18" s="137"/>
      <c r="G18" s="137"/>
      <c r="H18" s="137"/>
      <c r="I18" s="137"/>
      <c r="J18" s="137"/>
      <c r="K18" s="137"/>
      <c r="L18" s="137"/>
      <c r="M18" s="137"/>
      <c r="N18" s="137"/>
      <c r="O18" s="132">
        <f t="shared" si="2"/>
        <v>0</v>
      </c>
      <c r="P18" s="119"/>
      <c r="Q18" s="119"/>
      <c r="R18" s="119"/>
      <c r="S18" s="119"/>
      <c r="T18" s="119" t="s">
        <v>173</v>
      </c>
      <c r="U18" s="119">
        <v>7020.0</v>
      </c>
      <c r="V18" s="119"/>
      <c r="W18" s="119"/>
      <c r="X18" s="119"/>
      <c r="Y18" s="119"/>
      <c r="Z18" s="119"/>
      <c r="AA18" s="119" t="s">
        <v>143</v>
      </c>
      <c r="AB18" s="119" t="str">
        <f t="shared" si="3"/>
        <v/>
      </c>
      <c r="AC18" s="119">
        <v>500.0</v>
      </c>
      <c r="AD18" s="119" t="str">
        <f t="shared" si="4"/>
        <v>006</v>
      </c>
      <c r="AE18" s="119"/>
      <c r="AF18" s="119"/>
      <c r="AG18" s="119">
        <v>110.0</v>
      </c>
      <c r="AH18" s="119" t="str">
        <f>Summary!$B$2</f>
        <v>USD</v>
      </c>
      <c r="AI18" s="119">
        <f t="shared" ref="AI18:AT18" si="12">IF(C18="",0,C18)</f>
        <v>0</v>
      </c>
      <c r="AJ18" s="119">
        <f t="shared" si="12"/>
        <v>0</v>
      </c>
      <c r="AK18" s="119">
        <f t="shared" si="12"/>
        <v>0</v>
      </c>
      <c r="AL18" s="119">
        <f t="shared" si="12"/>
        <v>0</v>
      </c>
      <c r="AM18" s="119">
        <f t="shared" si="12"/>
        <v>0</v>
      </c>
      <c r="AN18" s="119">
        <f t="shared" si="12"/>
        <v>0</v>
      </c>
      <c r="AO18" s="119">
        <f t="shared" si="12"/>
        <v>0</v>
      </c>
      <c r="AP18" s="119">
        <f t="shared" si="12"/>
        <v>0</v>
      </c>
      <c r="AQ18" s="119">
        <f t="shared" si="12"/>
        <v>0</v>
      </c>
      <c r="AR18" s="119">
        <f t="shared" si="12"/>
        <v>0</v>
      </c>
      <c r="AS18" s="119">
        <f t="shared" si="12"/>
        <v>0</v>
      </c>
      <c r="AT18" s="119">
        <f t="shared" si="12"/>
        <v>0</v>
      </c>
    </row>
    <row r="19" ht="20.25" customHeight="1">
      <c r="A19" s="2"/>
      <c r="B19" s="147" t="str">
        <f>IF(ISTEXT("Marketing-"&amp;VLOOKUP(A19,'Chart of Accounts'!$B$5:$C$54,2,FALSE)),"Marketing-"&amp;VLOOKUP(A19,'Chart of Accounts'!$B$5:$C$54,2,FALSE),"")</f>
        <v/>
      </c>
      <c r="C19" s="137"/>
      <c r="D19" s="137"/>
      <c r="E19" s="137"/>
      <c r="F19" s="137"/>
      <c r="G19" s="137"/>
      <c r="H19" s="137"/>
      <c r="I19" s="137"/>
      <c r="J19" s="137"/>
      <c r="K19" s="137"/>
      <c r="L19" s="137"/>
      <c r="M19" s="137"/>
      <c r="N19" s="137"/>
      <c r="O19" s="132">
        <f t="shared" si="2"/>
        <v>0</v>
      </c>
      <c r="P19" s="119"/>
      <c r="Q19" s="119"/>
      <c r="R19" s="119"/>
      <c r="S19" s="119"/>
      <c r="T19" s="119" t="s">
        <v>175</v>
      </c>
      <c r="U19" s="119">
        <v>7022.0</v>
      </c>
      <c r="V19" s="119"/>
      <c r="W19" s="119"/>
      <c r="X19" s="119"/>
      <c r="Y19" s="119"/>
      <c r="Z19" s="119"/>
      <c r="AA19" s="119" t="s">
        <v>143</v>
      </c>
      <c r="AB19" s="119" t="str">
        <f t="shared" si="3"/>
        <v/>
      </c>
      <c r="AC19" s="119">
        <v>500.0</v>
      </c>
      <c r="AD19" s="119" t="str">
        <f t="shared" si="4"/>
        <v>006</v>
      </c>
      <c r="AE19" s="119"/>
      <c r="AF19" s="119"/>
      <c r="AG19" s="119">
        <v>110.0</v>
      </c>
      <c r="AH19" s="119" t="str">
        <f>Summary!$B$2</f>
        <v>USD</v>
      </c>
      <c r="AI19" s="119">
        <f t="shared" ref="AI19:AT19" si="13">IF(C19="",0,C19)</f>
        <v>0</v>
      </c>
      <c r="AJ19" s="119">
        <f t="shared" si="13"/>
        <v>0</v>
      </c>
      <c r="AK19" s="119">
        <f t="shared" si="13"/>
        <v>0</v>
      </c>
      <c r="AL19" s="119">
        <f t="shared" si="13"/>
        <v>0</v>
      </c>
      <c r="AM19" s="119">
        <f t="shared" si="13"/>
        <v>0</v>
      </c>
      <c r="AN19" s="119">
        <f t="shared" si="13"/>
        <v>0</v>
      </c>
      <c r="AO19" s="119">
        <f t="shared" si="13"/>
        <v>0</v>
      </c>
      <c r="AP19" s="119">
        <f t="shared" si="13"/>
        <v>0</v>
      </c>
      <c r="AQ19" s="119">
        <f t="shared" si="13"/>
        <v>0</v>
      </c>
      <c r="AR19" s="119">
        <f t="shared" si="13"/>
        <v>0</v>
      </c>
      <c r="AS19" s="119">
        <f t="shared" si="13"/>
        <v>0</v>
      </c>
      <c r="AT19" s="119">
        <f t="shared" si="13"/>
        <v>0</v>
      </c>
    </row>
    <row r="20" ht="20.25" customHeight="1">
      <c r="A20" s="150" t="s">
        <v>228</v>
      </c>
      <c r="B20" s="151"/>
      <c r="C20" s="154">
        <f t="shared" ref="C20:O20" si="14">SUM(C10:C19)</f>
        <v>0</v>
      </c>
      <c r="D20" s="154">
        <f t="shared" si="14"/>
        <v>0</v>
      </c>
      <c r="E20" s="154">
        <f t="shared" si="14"/>
        <v>375</v>
      </c>
      <c r="F20" s="154">
        <f t="shared" si="14"/>
        <v>375</v>
      </c>
      <c r="G20" s="154">
        <f t="shared" si="14"/>
        <v>375</v>
      </c>
      <c r="H20" s="154">
        <f t="shared" si="14"/>
        <v>375</v>
      </c>
      <c r="I20" s="154">
        <f t="shared" si="14"/>
        <v>600</v>
      </c>
      <c r="J20" s="154">
        <f t="shared" si="14"/>
        <v>400</v>
      </c>
      <c r="K20" s="154">
        <f t="shared" si="14"/>
        <v>375</v>
      </c>
      <c r="L20" s="154">
        <f t="shared" si="14"/>
        <v>375</v>
      </c>
      <c r="M20" s="154">
        <f t="shared" si="14"/>
        <v>375</v>
      </c>
      <c r="N20" s="154">
        <f t="shared" si="14"/>
        <v>375</v>
      </c>
      <c r="O20" s="154">
        <f t="shared" si="14"/>
        <v>4000</v>
      </c>
      <c r="P20" s="119"/>
      <c r="Q20" s="119"/>
      <c r="R20" s="119"/>
      <c r="S20" s="119"/>
      <c r="T20" s="119" t="s">
        <v>177</v>
      </c>
      <c r="U20" s="119">
        <v>7024.0</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row>
    <row r="21" ht="20.25" customHeight="1">
      <c r="A21" s="130"/>
      <c r="B21" s="151"/>
      <c r="C21" s="132"/>
      <c r="D21" s="132"/>
      <c r="E21" s="132"/>
      <c r="F21" s="132"/>
      <c r="G21" s="132"/>
      <c r="H21" s="132"/>
      <c r="I21" s="132"/>
      <c r="J21" s="132"/>
      <c r="K21" s="132"/>
      <c r="L21" s="132"/>
      <c r="M21" s="132"/>
      <c r="N21" s="132"/>
      <c r="O21" s="132"/>
      <c r="P21" s="119"/>
      <c r="Q21" s="119"/>
      <c r="R21" s="119"/>
      <c r="S21" s="119"/>
      <c r="T21" s="119" t="s">
        <v>179</v>
      </c>
      <c r="U21" s="119">
        <v>7026.0</v>
      </c>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row>
    <row r="22" ht="15.75" customHeight="1">
      <c r="A22" s="135"/>
      <c r="B22" s="135"/>
      <c r="C22" s="132"/>
      <c r="D22" s="132"/>
      <c r="E22" s="132"/>
      <c r="F22" s="132"/>
      <c r="G22" s="132"/>
      <c r="H22" s="132"/>
      <c r="I22" s="132"/>
      <c r="J22" s="132"/>
      <c r="K22" s="132"/>
      <c r="L22" s="132"/>
      <c r="M22" s="132"/>
      <c r="N22" s="132"/>
      <c r="O22" s="132"/>
      <c r="P22" s="119"/>
      <c r="Q22" s="119"/>
      <c r="R22" s="119"/>
      <c r="S22" s="119"/>
      <c r="T22" s="119" t="s">
        <v>181</v>
      </c>
      <c r="U22" s="119">
        <v>7028.0</v>
      </c>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15.75" customHeight="1">
      <c r="A23" s="155"/>
      <c r="B23" s="131" t="s">
        <v>229</v>
      </c>
      <c r="C23" s="144">
        <f t="shared" ref="C23:O23" si="15">SUM(C20)</f>
        <v>0</v>
      </c>
      <c r="D23" s="144">
        <f t="shared" si="15"/>
        <v>0</v>
      </c>
      <c r="E23" s="144">
        <f t="shared" si="15"/>
        <v>375</v>
      </c>
      <c r="F23" s="144">
        <f t="shared" si="15"/>
        <v>375</v>
      </c>
      <c r="G23" s="144">
        <f t="shared" si="15"/>
        <v>375</v>
      </c>
      <c r="H23" s="144">
        <f t="shared" si="15"/>
        <v>375</v>
      </c>
      <c r="I23" s="144">
        <f t="shared" si="15"/>
        <v>600</v>
      </c>
      <c r="J23" s="144">
        <f t="shared" si="15"/>
        <v>400</v>
      </c>
      <c r="K23" s="144">
        <f t="shared" si="15"/>
        <v>375</v>
      </c>
      <c r="L23" s="144">
        <f t="shared" si="15"/>
        <v>375</v>
      </c>
      <c r="M23" s="144">
        <f t="shared" si="15"/>
        <v>375</v>
      </c>
      <c r="N23" s="144">
        <f t="shared" si="15"/>
        <v>375</v>
      </c>
      <c r="O23" s="144">
        <f t="shared" si="15"/>
        <v>4000</v>
      </c>
      <c r="P23" s="119"/>
      <c r="Q23" s="119"/>
      <c r="R23" s="119"/>
      <c r="S23" s="119"/>
      <c r="T23" s="119" t="s">
        <v>183</v>
      </c>
      <c r="U23" s="119">
        <v>7030.0</v>
      </c>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row>
    <row r="24" ht="15.75" customHeight="1">
      <c r="A24" s="119"/>
      <c r="B24" s="119"/>
      <c r="C24" s="119"/>
      <c r="D24" s="119"/>
      <c r="E24" s="119"/>
      <c r="F24" s="119"/>
      <c r="G24" s="119"/>
      <c r="H24" s="119"/>
      <c r="I24" s="119"/>
      <c r="J24" s="119"/>
      <c r="K24" s="119"/>
      <c r="L24" s="119"/>
      <c r="M24" s="119"/>
      <c r="N24" s="119"/>
      <c r="O24" s="119"/>
      <c r="P24" s="119"/>
      <c r="Q24" s="119"/>
      <c r="R24" s="119"/>
      <c r="S24" s="119"/>
      <c r="T24" s="119" t="s">
        <v>185</v>
      </c>
      <c r="U24" s="119">
        <v>7032.0</v>
      </c>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row>
    <row r="25" ht="15.75" customHeight="1">
      <c r="A25" s="119"/>
      <c r="B25" s="119"/>
      <c r="C25" s="119"/>
      <c r="D25" s="119"/>
      <c r="E25" s="119"/>
      <c r="F25" s="119"/>
      <c r="G25" s="119"/>
      <c r="H25" s="119"/>
      <c r="I25" s="119"/>
      <c r="J25" s="119"/>
      <c r="K25" s="119"/>
      <c r="L25" s="119"/>
      <c r="M25" s="119"/>
      <c r="N25" s="119"/>
      <c r="O25" s="119"/>
      <c r="P25" s="119"/>
      <c r="Q25" s="119"/>
      <c r="R25" s="119"/>
      <c r="S25" s="119"/>
      <c r="T25" s="119" t="s">
        <v>186</v>
      </c>
      <c r="U25" s="119">
        <v>7034.0</v>
      </c>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row>
    <row r="26" ht="15.75" customHeight="1">
      <c r="A26" s="119"/>
      <c r="B26" s="119"/>
      <c r="C26" s="119"/>
      <c r="D26" s="119"/>
      <c r="E26" s="119"/>
      <c r="F26" s="119"/>
      <c r="G26" s="119"/>
      <c r="H26" s="119"/>
      <c r="I26" s="119"/>
      <c r="J26" s="119"/>
      <c r="K26" s="119"/>
      <c r="L26" s="119"/>
      <c r="M26" s="119"/>
      <c r="N26" s="119"/>
      <c r="O26" s="119"/>
      <c r="P26" s="119"/>
      <c r="Q26" s="119"/>
      <c r="R26" s="119"/>
      <c r="S26" s="119"/>
      <c r="T26" s="119" t="s">
        <v>188</v>
      </c>
      <c r="U26" s="119">
        <v>7036.0</v>
      </c>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row>
    <row r="27" ht="15.75" customHeight="1">
      <c r="A27" s="119"/>
      <c r="B27" s="119"/>
      <c r="C27" s="119"/>
      <c r="D27" s="119"/>
      <c r="E27" s="119"/>
      <c r="F27" s="119"/>
      <c r="G27" s="119"/>
      <c r="H27" s="119"/>
      <c r="I27" s="119"/>
      <c r="J27" s="119"/>
      <c r="K27" s="119"/>
      <c r="L27" s="119"/>
      <c r="M27" s="119"/>
      <c r="N27" s="119"/>
      <c r="O27" s="119"/>
      <c r="P27" s="119"/>
      <c r="Q27" s="119"/>
      <c r="R27" s="119"/>
      <c r="S27" s="119"/>
      <c r="T27" s="119" t="s">
        <v>189</v>
      </c>
      <c r="U27" s="119">
        <v>7038.0</v>
      </c>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row>
    <row r="28" ht="15.75" customHeight="1">
      <c r="A28" s="119"/>
      <c r="B28" s="119"/>
      <c r="C28" s="119"/>
      <c r="D28" s="119"/>
      <c r="E28" s="119"/>
      <c r="F28" s="119"/>
      <c r="G28" s="119"/>
      <c r="H28" s="119"/>
      <c r="I28" s="119"/>
      <c r="J28" s="119"/>
      <c r="K28" s="119"/>
      <c r="L28" s="119"/>
      <c r="M28" s="119"/>
      <c r="N28" s="119"/>
      <c r="O28" s="119"/>
      <c r="P28" s="119"/>
      <c r="Q28" s="119"/>
      <c r="R28" s="119"/>
      <c r="S28" s="119"/>
      <c r="T28" s="119" t="s">
        <v>190</v>
      </c>
      <c r="U28" s="119">
        <v>7040.0</v>
      </c>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row>
    <row r="29" ht="15.75" customHeight="1">
      <c r="A29" s="119"/>
      <c r="B29" s="119"/>
      <c r="C29" s="119"/>
      <c r="D29" s="119"/>
      <c r="E29" s="119"/>
      <c r="F29" s="119"/>
      <c r="G29" s="119"/>
      <c r="H29" s="119"/>
      <c r="I29" s="119"/>
      <c r="J29" s="119"/>
      <c r="K29" s="119"/>
      <c r="L29" s="119"/>
      <c r="M29" s="119"/>
      <c r="N29" s="119"/>
      <c r="O29" s="119"/>
      <c r="P29" s="119"/>
      <c r="Q29" s="119"/>
      <c r="R29" s="119"/>
      <c r="S29" s="119"/>
      <c r="T29" s="119" t="s">
        <v>191</v>
      </c>
      <c r="U29" s="119">
        <v>7042.0</v>
      </c>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row>
    <row r="30" ht="15.75" customHeight="1">
      <c r="A30" s="119"/>
      <c r="B30" s="119"/>
      <c r="C30" s="119"/>
      <c r="D30" s="119"/>
      <c r="E30" s="119"/>
      <c r="F30" s="119"/>
      <c r="G30" s="119"/>
      <c r="H30" s="119"/>
      <c r="I30" s="119"/>
      <c r="J30" s="119"/>
      <c r="K30" s="119"/>
      <c r="L30" s="119"/>
      <c r="M30" s="119"/>
      <c r="N30" s="119"/>
      <c r="O30" s="119"/>
      <c r="P30" s="119"/>
      <c r="Q30" s="119"/>
      <c r="R30" s="119"/>
      <c r="S30" s="119"/>
      <c r="T30" s="119" t="s">
        <v>192</v>
      </c>
      <c r="U30" s="119">
        <v>7044.0</v>
      </c>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row>
    <row r="31" ht="15.75" customHeight="1">
      <c r="A31" s="119"/>
      <c r="B31" s="119"/>
      <c r="C31" s="119"/>
      <c r="D31" s="119"/>
      <c r="E31" s="119"/>
      <c r="F31" s="119"/>
      <c r="G31" s="119"/>
      <c r="H31" s="119"/>
      <c r="I31" s="119"/>
      <c r="J31" s="119"/>
      <c r="K31" s="119"/>
      <c r="L31" s="119"/>
      <c r="M31" s="119"/>
      <c r="N31" s="119"/>
      <c r="O31" s="119"/>
      <c r="P31" s="119"/>
      <c r="Q31" s="119"/>
      <c r="R31" s="119"/>
      <c r="S31" s="119"/>
      <c r="T31" s="119" t="s">
        <v>193</v>
      </c>
      <c r="U31" s="119">
        <v>7046.0</v>
      </c>
      <c r="V31" s="119"/>
      <c r="W31" s="119"/>
      <c r="X31" s="119"/>
      <c r="Y31" s="119"/>
      <c r="Z31" s="119"/>
      <c r="AA31" s="119"/>
      <c r="AB31" s="119"/>
      <c r="AC31" s="119"/>
      <c r="AD31" s="119"/>
      <c r="AE31" s="119"/>
      <c r="AF31" s="119"/>
      <c r="AG31" s="119"/>
      <c r="AH31" s="119"/>
      <c r="AI31" s="119"/>
      <c r="AJ31" s="119"/>
      <c r="AK31" s="119"/>
      <c r="AL31" s="119"/>
      <c r="AM31" s="119"/>
      <c r="AN31" s="119"/>
      <c r="AO31" s="119"/>
      <c r="AP31" s="119"/>
      <c r="AQ31" s="119"/>
      <c r="AR31" s="119"/>
      <c r="AS31" s="119"/>
      <c r="AT31" s="119"/>
    </row>
    <row r="32" ht="15.75" customHeight="1">
      <c r="A32" s="119"/>
      <c r="B32" s="119"/>
      <c r="C32" s="119"/>
      <c r="D32" s="119"/>
      <c r="E32" s="119"/>
      <c r="F32" s="119"/>
      <c r="G32" s="119"/>
      <c r="H32" s="119"/>
      <c r="I32" s="119"/>
      <c r="J32" s="119"/>
      <c r="K32" s="119"/>
      <c r="L32" s="119"/>
      <c r="M32" s="119"/>
      <c r="N32" s="119"/>
      <c r="O32" s="119"/>
      <c r="P32" s="119"/>
      <c r="Q32" s="119"/>
      <c r="R32" s="119"/>
      <c r="S32" s="119"/>
      <c r="T32" s="119" t="s">
        <v>194</v>
      </c>
      <c r="U32" s="119">
        <v>7048.0</v>
      </c>
      <c r="V32" s="119"/>
      <c r="W32" s="119"/>
      <c r="X32" s="119"/>
      <c r="Y32" s="119"/>
      <c r="Z32" s="119"/>
      <c r="AA32" s="119"/>
      <c r="AB32" s="119"/>
      <c r="AC32" s="119"/>
      <c r="AD32" s="119"/>
      <c r="AE32" s="119"/>
      <c r="AF32" s="119"/>
      <c r="AG32" s="119"/>
      <c r="AH32" s="119"/>
      <c r="AI32" s="119"/>
      <c r="AJ32" s="119"/>
      <c r="AK32" s="119"/>
      <c r="AL32" s="119"/>
      <c r="AM32" s="119"/>
      <c r="AN32" s="119"/>
      <c r="AO32" s="119"/>
      <c r="AP32" s="119"/>
      <c r="AQ32" s="119"/>
      <c r="AR32" s="119"/>
      <c r="AS32" s="119"/>
      <c r="AT32" s="119"/>
    </row>
    <row r="33" ht="15.75" customHeight="1">
      <c r="A33" s="119"/>
      <c r="B33" s="119"/>
      <c r="C33" s="119"/>
      <c r="D33" s="119"/>
      <c r="E33" s="119"/>
      <c r="F33" s="119"/>
      <c r="G33" s="119"/>
      <c r="H33" s="119"/>
      <c r="I33" s="119"/>
      <c r="J33" s="119"/>
      <c r="K33" s="119"/>
      <c r="L33" s="119"/>
      <c r="M33" s="119"/>
      <c r="N33" s="119"/>
      <c r="O33" s="119"/>
      <c r="P33" s="119"/>
      <c r="Q33" s="119"/>
      <c r="R33" s="119"/>
      <c r="S33" s="119"/>
      <c r="T33" s="119" t="s">
        <v>195</v>
      </c>
      <c r="U33" s="119">
        <v>7050.0</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15.75" customHeight="1">
      <c r="A34" s="119"/>
      <c r="B34" s="119"/>
      <c r="C34" s="119"/>
      <c r="D34" s="119"/>
      <c r="E34" s="119"/>
      <c r="F34" s="119"/>
      <c r="G34" s="119"/>
      <c r="H34" s="119"/>
      <c r="I34" s="119"/>
      <c r="J34" s="119"/>
      <c r="K34" s="119"/>
      <c r="L34" s="119"/>
      <c r="M34" s="119"/>
      <c r="N34" s="119"/>
      <c r="O34" s="119"/>
      <c r="P34" s="119"/>
      <c r="Q34" s="119"/>
      <c r="R34" s="119"/>
      <c r="S34" s="119"/>
      <c r="T34" s="119" t="s">
        <v>196</v>
      </c>
      <c r="U34" s="119">
        <v>7052.0</v>
      </c>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15.75" customHeight="1">
      <c r="A35" s="119"/>
      <c r="B35" s="119"/>
      <c r="C35" s="119"/>
      <c r="D35" s="119"/>
      <c r="E35" s="119"/>
      <c r="F35" s="119"/>
      <c r="G35" s="119"/>
      <c r="H35" s="119"/>
      <c r="I35" s="119"/>
      <c r="J35" s="119"/>
      <c r="K35" s="119"/>
      <c r="L35" s="119"/>
      <c r="M35" s="119"/>
      <c r="N35" s="119"/>
      <c r="O35" s="119"/>
      <c r="P35" s="119"/>
      <c r="Q35" s="119"/>
      <c r="R35" s="119"/>
      <c r="S35" s="119"/>
      <c r="T35" s="119" t="s">
        <v>197</v>
      </c>
      <c r="U35" s="119">
        <v>7070.0</v>
      </c>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15.75" customHeight="1">
      <c r="A36" s="119"/>
      <c r="B36" s="119"/>
      <c r="C36" s="119"/>
      <c r="D36" s="119"/>
      <c r="E36" s="119"/>
      <c r="F36" s="119"/>
      <c r="G36" s="119"/>
      <c r="H36" s="119"/>
      <c r="I36" s="119"/>
      <c r="J36" s="119"/>
      <c r="K36" s="119"/>
      <c r="L36" s="119"/>
      <c r="M36" s="119"/>
      <c r="N36" s="119"/>
      <c r="O36" s="119"/>
      <c r="P36" s="119"/>
      <c r="Q36" s="119"/>
      <c r="R36" s="119"/>
      <c r="S36" s="119"/>
      <c r="T36" s="119" t="s">
        <v>198</v>
      </c>
      <c r="U36" s="119">
        <v>7072.0</v>
      </c>
      <c r="V36" s="119"/>
      <c r="W36" s="119"/>
      <c r="X36" s="119"/>
      <c r="Y36" s="119"/>
      <c r="Z36" s="119"/>
      <c r="AA36" s="119"/>
      <c r="AB36" s="119"/>
      <c r="AC36" s="119"/>
      <c r="AD36" s="119"/>
      <c r="AE36" s="119"/>
      <c r="AF36" s="119"/>
      <c r="AG36" s="119"/>
      <c r="AH36" s="119"/>
      <c r="AI36" s="119"/>
      <c r="AJ36" s="119"/>
      <c r="AK36" s="119"/>
      <c r="AL36" s="119"/>
      <c r="AM36" s="119"/>
      <c r="AN36" s="119"/>
      <c r="AO36" s="119"/>
      <c r="AP36" s="119"/>
      <c r="AQ36" s="119"/>
      <c r="AR36" s="119"/>
      <c r="AS36" s="119"/>
      <c r="AT36" s="119"/>
    </row>
    <row r="37" ht="15.75" customHeight="1">
      <c r="A37" s="119"/>
      <c r="B37" s="119"/>
      <c r="C37" s="119"/>
      <c r="D37" s="119"/>
      <c r="E37" s="119"/>
      <c r="F37" s="119"/>
      <c r="G37" s="119"/>
      <c r="H37" s="119"/>
      <c r="I37" s="119"/>
      <c r="J37" s="119"/>
      <c r="K37" s="119"/>
      <c r="L37" s="119"/>
      <c r="M37" s="119"/>
      <c r="N37" s="119"/>
      <c r="O37" s="119"/>
      <c r="P37" s="119"/>
      <c r="Q37" s="119"/>
      <c r="R37" s="119"/>
      <c r="S37" s="119"/>
      <c r="T37" s="119" t="s">
        <v>199</v>
      </c>
      <c r="U37" s="119">
        <v>7078.0</v>
      </c>
      <c r="V37" s="119"/>
      <c r="W37" s="119"/>
      <c r="X37" s="119"/>
      <c r="Y37" s="119"/>
      <c r="Z37" s="119"/>
      <c r="AA37" s="119"/>
      <c r="AB37" s="119"/>
      <c r="AC37" s="119"/>
      <c r="AD37" s="119"/>
      <c r="AE37" s="119"/>
      <c r="AF37" s="119"/>
      <c r="AG37" s="119"/>
      <c r="AH37" s="119"/>
      <c r="AI37" s="119"/>
      <c r="AJ37" s="119"/>
      <c r="AK37" s="119"/>
      <c r="AL37" s="119"/>
      <c r="AM37" s="119"/>
      <c r="AN37" s="119"/>
      <c r="AO37" s="119"/>
      <c r="AP37" s="119"/>
      <c r="AQ37" s="119"/>
      <c r="AR37" s="119"/>
      <c r="AS37" s="119"/>
      <c r="AT37" s="119"/>
    </row>
    <row r="38" ht="15.75" customHeight="1">
      <c r="A38" s="119"/>
      <c r="B38" s="119"/>
      <c r="C38" s="119"/>
      <c r="D38" s="119"/>
      <c r="E38" s="119"/>
      <c r="F38" s="119"/>
      <c r="G38" s="119"/>
      <c r="H38" s="119"/>
      <c r="I38" s="119"/>
      <c r="J38" s="119"/>
      <c r="K38" s="119"/>
      <c r="L38" s="119"/>
      <c r="M38" s="119"/>
      <c r="N38" s="119"/>
      <c r="O38" s="119"/>
      <c r="P38" s="119"/>
      <c r="Q38" s="119"/>
      <c r="R38" s="119"/>
      <c r="S38" s="119"/>
      <c r="T38" s="119" t="s">
        <v>200</v>
      </c>
      <c r="U38" s="119">
        <v>7080.0</v>
      </c>
      <c r="V38" s="119"/>
      <c r="W38" s="119"/>
      <c r="X38" s="119"/>
      <c r="Y38" s="119"/>
      <c r="Z38" s="119"/>
      <c r="AA38" s="119"/>
      <c r="AB38" s="119"/>
      <c r="AC38" s="119"/>
      <c r="AD38" s="119"/>
      <c r="AE38" s="119"/>
      <c r="AF38" s="119"/>
      <c r="AG38" s="119"/>
      <c r="AH38" s="119"/>
      <c r="AI38" s="119"/>
      <c r="AJ38" s="119"/>
      <c r="AK38" s="119"/>
      <c r="AL38" s="119"/>
      <c r="AM38" s="119"/>
      <c r="AN38" s="119"/>
      <c r="AO38" s="119"/>
      <c r="AP38" s="119"/>
      <c r="AQ38" s="119"/>
      <c r="AR38" s="119"/>
      <c r="AS38" s="119"/>
      <c r="AT38" s="119"/>
    </row>
    <row r="39" ht="15.75" customHeight="1">
      <c r="A39" s="119"/>
      <c r="B39" s="119"/>
      <c r="C39" s="119"/>
      <c r="D39" s="119"/>
      <c r="E39" s="119"/>
      <c r="F39" s="119"/>
      <c r="G39" s="119"/>
      <c r="H39" s="119"/>
      <c r="I39" s="119"/>
      <c r="J39" s="119"/>
      <c r="K39" s="119"/>
      <c r="L39" s="119"/>
      <c r="M39" s="119"/>
      <c r="N39" s="119"/>
      <c r="O39" s="119"/>
      <c r="P39" s="119"/>
      <c r="Q39" s="119"/>
      <c r="R39" s="119"/>
      <c r="S39" s="119"/>
      <c r="T39" s="119" t="s">
        <v>201</v>
      </c>
      <c r="U39" s="119">
        <v>7082.0</v>
      </c>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row>
    <row r="40" ht="15.75" customHeight="1">
      <c r="A40" s="119"/>
      <c r="B40" s="119"/>
      <c r="C40" s="119"/>
      <c r="D40" s="119"/>
      <c r="E40" s="119"/>
      <c r="F40" s="119"/>
      <c r="G40" s="119"/>
      <c r="H40" s="119"/>
      <c r="I40" s="119"/>
      <c r="J40" s="119"/>
      <c r="K40" s="119"/>
      <c r="L40" s="119"/>
      <c r="M40" s="119"/>
      <c r="N40" s="119"/>
      <c r="O40" s="119"/>
      <c r="P40" s="119"/>
      <c r="Q40" s="119"/>
      <c r="R40" s="119"/>
      <c r="S40" s="119"/>
      <c r="T40" s="119" t="s">
        <v>202</v>
      </c>
      <c r="U40" s="119">
        <v>7084.0</v>
      </c>
      <c r="V40" s="119"/>
      <c r="W40" s="119"/>
      <c r="X40" s="11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row>
    <row r="41" ht="15.75" customHeight="1">
      <c r="A41" s="119"/>
      <c r="B41" s="119"/>
      <c r="C41" s="119"/>
      <c r="D41" s="119"/>
      <c r="E41" s="119"/>
      <c r="F41" s="119"/>
      <c r="G41" s="119"/>
      <c r="H41" s="119"/>
      <c r="I41" s="119"/>
      <c r="J41" s="119"/>
      <c r="K41" s="119"/>
      <c r="L41" s="119"/>
      <c r="M41" s="119"/>
      <c r="N41" s="119"/>
      <c r="O41" s="119"/>
      <c r="P41" s="119"/>
      <c r="Q41" s="119"/>
      <c r="R41" s="119"/>
      <c r="S41" s="119"/>
      <c r="T41" s="119" t="s">
        <v>203</v>
      </c>
      <c r="U41" s="119">
        <v>7086.0</v>
      </c>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row>
    <row r="42" ht="15.75" customHeight="1">
      <c r="A42" s="119"/>
      <c r="B42" s="119"/>
      <c r="C42" s="119"/>
      <c r="D42" s="119"/>
      <c r="E42" s="119"/>
      <c r="F42" s="119"/>
      <c r="G42" s="119"/>
      <c r="H42" s="119"/>
      <c r="I42" s="119"/>
      <c r="J42" s="119"/>
      <c r="K42" s="119"/>
      <c r="L42" s="119"/>
      <c r="M42" s="119"/>
      <c r="N42" s="119"/>
      <c r="O42" s="119"/>
      <c r="P42" s="119"/>
      <c r="Q42" s="119"/>
      <c r="R42" s="119"/>
      <c r="S42" s="119"/>
      <c r="T42" s="119" t="s">
        <v>204</v>
      </c>
      <c r="U42" s="119">
        <v>7088.0</v>
      </c>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row>
    <row r="43" ht="15.75" customHeight="1">
      <c r="A43" s="119"/>
      <c r="B43" s="119"/>
      <c r="C43" s="119"/>
      <c r="D43" s="119"/>
      <c r="E43" s="119"/>
      <c r="F43" s="119"/>
      <c r="G43" s="119"/>
      <c r="H43" s="119"/>
      <c r="I43" s="119"/>
      <c r="J43" s="119"/>
      <c r="K43" s="119"/>
      <c r="L43" s="119"/>
      <c r="M43" s="119"/>
      <c r="N43" s="119"/>
      <c r="O43" s="119"/>
      <c r="P43" s="119"/>
      <c r="Q43" s="119"/>
      <c r="R43" s="119"/>
      <c r="S43" s="119"/>
      <c r="T43" s="119" t="s">
        <v>205</v>
      </c>
      <c r="U43" s="119">
        <v>7090.0</v>
      </c>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row>
    <row r="44" ht="15.75" customHeight="1">
      <c r="A44" s="119"/>
      <c r="B44" s="119"/>
      <c r="C44" s="119"/>
      <c r="D44" s="119"/>
      <c r="E44" s="119"/>
      <c r="F44" s="119"/>
      <c r="G44" s="119"/>
      <c r="H44" s="119"/>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row>
    <row r="45" ht="15.75" customHeight="1">
      <c r="A45" s="119"/>
      <c r="B45" s="119"/>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row>
    <row r="46" ht="15.75" customHeight="1">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15.75" customHeight="1">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row>
    <row r="50" ht="15.75" customHeight="1">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row>
    <row r="51" ht="15.75" customHeight="1">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row>
    <row r="52" ht="15.75" customHeight="1">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row>
    <row r="53" ht="15.75"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c r="AN53" s="119"/>
      <c r="AO53" s="119"/>
      <c r="AP53" s="119"/>
      <c r="AQ53" s="119"/>
      <c r="AR53" s="119"/>
      <c r="AS53" s="119"/>
      <c r="AT53" s="119"/>
    </row>
    <row r="54" ht="15.75"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19"/>
      <c r="AO54" s="119"/>
      <c r="AP54" s="119"/>
      <c r="AQ54" s="119"/>
      <c r="AR54" s="119"/>
      <c r="AS54" s="119"/>
      <c r="AT54" s="119"/>
    </row>
    <row r="55" ht="15.75"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I55" s="119"/>
      <c r="AJ55" s="119"/>
      <c r="AK55" s="119"/>
      <c r="AL55" s="119"/>
      <c r="AM55" s="119"/>
      <c r="AN55" s="119"/>
      <c r="AO55" s="119"/>
      <c r="AP55" s="119"/>
      <c r="AQ55" s="119"/>
      <c r="AR55" s="119"/>
      <c r="AS55" s="119"/>
      <c r="AT55" s="119"/>
    </row>
    <row r="56" ht="15.75" customHeight="1">
      <c r="A56" s="119"/>
      <c r="B56" s="119"/>
      <c r="C56" s="119"/>
      <c r="D56" s="119"/>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I56" s="119"/>
      <c r="AJ56" s="119"/>
      <c r="AK56" s="119"/>
      <c r="AL56" s="119"/>
      <c r="AM56" s="119"/>
      <c r="AN56" s="119"/>
      <c r="AO56" s="119"/>
      <c r="AP56" s="119"/>
      <c r="AQ56" s="119"/>
      <c r="AR56" s="119"/>
      <c r="AS56" s="119"/>
      <c r="AT56" s="119"/>
    </row>
    <row r="57" ht="15.75" customHeight="1">
      <c r="A57" s="119"/>
      <c r="B57" s="119"/>
      <c r="C57" s="119"/>
      <c r="D57" s="119"/>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row>
    <row r="58" ht="15.75" customHeight="1">
      <c r="A58" s="119"/>
      <c r="B58" s="119"/>
      <c r="C58" s="119"/>
      <c r="D58" s="119"/>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row>
    <row r="59" ht="15.75" customHeight="1">
      <c r="A59" s="119"/>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19"/>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19"/>
      <c r="B61" s="119"/>
      <c r="C61" s="119"/>
      <c r="D61" s="119"/>
      <c r="E61" s="119"/>
      <c r="F61" s="119"/>
      <c r="G61" s="119"/>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15.75" customHeight="1">
      <c r="A62" s="119"/>
      <c r="B62" s="119"/>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19"/>
      <c r="AN62" s="119"/>
      <c r="AO62" s="119"/>
      <c r="AP62" s="119"/>
      <c r="AQ62" s="119"/>
      <c r="AR62" s="119"/>
      <c r="AS62" s="119"/>
      <c r="AT62" s="119"/>
    </row>
    <row r="63" ht="15.75" customHeight="1">
      <c r="A63" s="119"/>
      <c r="B63" s="119"/>
      <c r="C63" s="119"/>
      <c r="D63" s="119"/>
      <c r="E63" s="119"/>
      <c r="F63" s="119"/>
      <c r="G63" s="119"/>
      <c r="H63" s="119"/>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row>
    <row r="64" ht="15.75" customHeight="1">
      <c r="A64" s="119"/>
      <c r="B64" s="119"/>
      <c r="C64" s="119"/>
      <c r="D64" s="119"/>
      <c r="E64" s="119"/>
      <c r="F64" s="119"/>
      <c r="G64" s="119"/>
      <c r="H64" s="119"/>
      <c r="I64" s="119"/>
      <c r="J64" s="119"/>
      <c r="K64" s="119"/>
      <c r="L64" s="119"/>
      <c r="M64" s="119"/>
      <c r="N64" s="119"/>
      <c r="O64" s="119"/>
      <c r="P64" s="119"/>
      <c r="Q64" s="119"/>
      <c r="R64" s="119"/>
      <c r="S64" s="119"/>
      <c r="T64" s="119"/>
      <c r="U64" s="119"/>
      <c r="V64" s="119"/>
      <c r="W64" s="119"/>
      <c r="X64" s="119"/>
      <c r="Y64" s="119"/>
      <c r="Z64" s="119"/>
      <c r="AA64" s="119"/>
      <c r="AB64" s="119"/>
      <c r="AC64" s="119"/>
      <c r="AD64" s="119"/>
      <c r="AE64" s="119"/>
      <c r="AF64" s="119"/>
      <c r="AG64" s="119"/>
      <c r="AH64" s="119"/>
      <c r="AI64" s="119"/>
      <c r="AJ64" s="119"/>
      <c r="AK64" s="119"/>
      <c r="AL64" s="119"/>
      <c r="AM64" s="119"/>
      <c r="AN64" s="119"/>
      <c r="AO64" s="119"/>
      <c r="AP64" s="119"/>
      <c r="AQ64" s="119"/>
      <c r="AR64" s="119"/>
      <c r="AS64" s="119"/>
      <c r="AT64" s="119"/>
    </row>
    <row r="65" ht="15.75" customHeight="1">
      <c r="A65" s="119"/>
      <c r="B65" s="119"/>
      <c r="C65" s="119"/>
      <c r="D65" s="119"/>
      <c r="E65" s="119"/>
      <c r="F65" s="119"/>
      <c r="G65" s="119"/>
      <c r="H65" s="119"/>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AG65" s="119"/>
      <c r="AH65" s="119"/>
      <c r="AI65" s="119"/>
      <c r="AJ65" s="119"/>
      <c r="AK65" s="119"/>
      <c r="AL65" s="119"/>
      <c r="AM65" s="119"/>
      <c r="AN65" s="119"/>
      <c r="AO65" s="119"/>
      <c r="AP65" s="119"/>
      <c r="AQ65" s="119"/>
      <c r="AR65" s="119"/>
      <c r="AS65" s="119"/>
      <c r="AT65" s="119"/>
    </row>
    <row r="66" ht="15.75" customHeight="1">
      <c r="A66" s="119"/>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row>
    <row r="67" ht="15.75" customHeight="1">
      <c r="A67" s="119"/>
      <c r="B67" s="119"/>
      <c r="C67" s="119"/>
      <c r="D67" s="119"/>
      <c r="E67" s="119"/>
      <c r="F67" s="119"/>
      <c r="G67" s="119"/>
      <c r="H67" s="119"/>
      <c r="I67" s="119"/>
      <c r="J67" s="119"/>
      <c r="K67" s="119"/>
      <c r="L67" s="119"/>
      <c r="M67" s="119"/>
      <c r="N67" s="119"/>
      <c r="O67" s="119"/>
      <c r="P67" s="119"/>
      <c r="Q67" s="119"/>
      <c r="R67" s="119"/>
      <c r="S67" s="119"/>
      <c r="T67" s="119"/>
      <c r="U67" s="119"/>
      <c r="V67" s="119"/>
      <c r="W67" s="119"/>
      <c r="X67" s="119"/>
      <c r="Y67" s="119"/>
      <c r="Z67" s="119"/>
      <c r="AA67" s="119"/>
      <c r="AB67" s="119"/>
      <c r="AC67" s="119"/>
      <c r="AD67" s="119"/>
      <c r="AE67" s="119"/>
      <c r="AF67" s="119"/>
      <c r="AG67" s="119"/>
      <c r="AH67" s="119"/>
      <c r="AI67" s="119"/>
      <c r="AJ67" s="119"/>
      <c r="AK67" s="119"/>
      <c r="AL67" s="119"/>
      <c r="AM67" s="119"/>
      <c r="AN67" s="119"/>
      <c r="AO67" s="119"/>
      <c r="AP67" s="119"/>
      <c r="AQ67" s="119"/>
      <c r="AR67" s="119"/>
      <c r="AS67" s="119"/>
      <c r="AT67" s="119"/>
    </row>
    <row r="68" ht="15.75" customHeight="1">
      <c r="A68" s="119"/>
      <c r="B68" s="119"/>
      <c r="C68" s="119"/>
      <c r="D68" s="119"/>
      <c r="E68" s="119"/>
      <c r="F68" s="119"/>
      <c r="G68" s="119"/>
      <c r="H68" s="119"/>
      <c r="I68" s="119"/>
      <c r="J68" s="119"/>
      <c r="K68" s="119"/>
      <c r="L68" s="119"/>
      <c r="M68" s="119"/>
      <c r="N68" s="119"/>
      <c r="O68" s="119"/>
      <c r="P68" s="119"/>
      <c r="Q68" s="119"/>
      <c r="R68" s="119"/>
      <c r="S68" s="119"/>
      <c r="T68" s="119"/>
      <c r="U68" s="119"/>
      <c r="V68" s="119"/>
      <c r="W68" s="119"/>
      <c r="X68" s="119"/>
      <c r="Y68" s="119"/>
      <c r="Z68" s="119"/>
      <c r="AA68" s="119"/>
      <c r="AB68" s="119"/>
      <c r="AC68" s="119"/>
      <c r="AD68" s="119"/>
      <c r="AE68" s="119"/>
      <c r="AF68" s="119"/>
      <c r="AG68" s="119"/>
      <c r="AH68" s="119"/>
      <c r="AI68" s="119"/>
      <c r="AJ68" s="119"/>
      <c r="AK68" s="119"/>
      <c r="AL68" s="119"/>
      <c r="AM68" s="119"/>
      <c r="AN68" s="119"/>
      <c r="AO68" s="119"/>
      <c r="AP68" s="119"/>
      <c r="AQ68" s="119"/>
      <c r="AR68" s="119"/>
      <c r="AS68" s="119"/>
      <c r="AT68" s="119"/>
    </row>
    <row r="69" ht="15.75" customHeight="1">
      <c r="A69" s="119"/>
      <c r="B69" s="119"/>
      <c r="C69" s="119"/>
      <c r="D69" s="119"/>
      <c r="E69" s="119"/>
      <c r="F69" s="119"/>
      <c r="G69" s="119"/>
      <c r="H69" s="119"/>
      <c r="I69" s="119"/>
      <c r="J69" s="119"/>
      <c r="K69" s="119"/>
      <c r="L69" s="119"/>
      <c r="M69" s="119"/>
      <c r="N69" s="119"/>
      <c r="O69" s="119"/>
      <c r="P69" s="119"/>
      <c r="Q69" s="119"/>
      <c r="R69" s="119"/>
      <c r="S69" s="119"/>
      <c r="T69" s="119"/>
      <c r="U69" s="119"/>
      <c r="V69" s="119"/>
      <c r="W69" s="119"/>
      <c r="X69" s="119"/>
      <c r="Y69" s="119"/>
      <c r="Z69" s="119"/>
      <c r="AA69" s="119"/>
      <c r="AB69" s="119"/>
      <c r="AC69" s="119"/>
      <c r="AD69" s="119"/>
      <c r="AE69" s="119"/>
      <c r="AF69" s="119"/>
      <c r="AG69" s="119"/>
      <c r="AH69" s="119"/>
      <c r="AI69" s="119"/>
      <c r="AJ69" s="119"/>
      <c r="AK69" s="119"/>
      <c r="AL69" s="119"/>
      <c r="AM69" s="119"/>
      <c r="AN69" s="119"/>
      <c r="AO69" s="119"/>
      <c r="AP69" s="119"/>
      <c r="AQ69" s="119"/>
      <c r="AR69" s="119"/>
      <c r="AS69" s="119"/>
      <c r="AT69" s="119"/>
    </row>
    <row r="70" ht="15.75" customHeight="1">
      <c r="A70" s="119"/>
      <c r="B70" s="119"/>
      <c r="C70" s="119"/>
      <c r="D70" s="119"/>
      <c r="E70" s="119"/>
      <c r="F70" s="119"/>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19"/>
      <c r="AL70" s="119"/>
      <c r="AM70" s="119"/>
      <c r="AN70" s="119"/>
      <c r="AO70" s="119"/>
      <c r="AP70" s="119"/>
      <c r="AQ70" s="119"/>
      <c r="AR70" s="119"/>
      <c r="AS70" s="119"/>
      <c r="AT70" s="119"/>
    </row>
    <row r="71" ht="15.75" customHeight="1">
      <c r="A71" s="119"/>
      <c r="B71" s="119"/>
      <c r="C71" s="119"/>
      <c r="D71" s="119"/>
      <c r="E71" s="119"/>
      <c r="F71" s="119"/>
      <c r="G71" s="119"/>
      <c r="H71" s="119"/>
      <c r="I71" s="119"/>
      <c r="J71" s="119"/>
      <c r="K71" s="119"/>
      <c r="L71" s="119"/>
      <c r="M71" s="119"/>
      <c r="N71" s="119"/>
      <c r="O71" s="119"/>
      <c r="P71" s="119"/>
      <c r="Q71" s="119"/>
      <c r="R71" s="119"/>
      <c r="S71" s="119"/>
      <c r="T71" s="119"/>
      <c r="U71" s="119"/>
      <c r="V71" s="119"/>
      <c r="W71" s="119"/>
      <c r="X71" s="119"/>
      <c r="Y71" s="119"/>
      <c r="Z71" s="119"/>
      <c r="AA71" s="119"/>
      <c r="AB71" s="119"/>
      <c r="AC71" s="119"/>
      <c r="AD71" s="119"/>
      <c r="AE71" s="119"/>
      <c r="AF71" s="119"/>
      <c r="AG71" s="119"/>
      <c r="AH71" s="119"/>
      <c r="AI71" s="119"/>
      <c r="AJ71" s="119"/>
      <c r="AK71" s="119"/>
      <c r="AL71" s="119"/>
      <c r="AM71" s="119"/>
      <c r="AN71" s="119"/>
      <c r="AO71" s="119"/>
      <c r="AP71" s="119"/>
      <c r="AQ71" s="119"/>
      <c r="AR71" s="119"/>
      <c r="AS71" s="119"/>
      <c r="AT71" s="119"/>
    </row>
    <row r="72" ht="15.75" customHeight="1">
      <c r="A72" s="119"/>
      <c r="B72" s="119"/>
      <c r="C72" s="119"/>
      <c r="D72" s="119"/>
      <c r="E72" s="119"/>
      <c r="F72" s="119"/>
      <c r="G72" s="119"/>
      <c r="H72" s="119"/>
      <c r="I72" s="119"/>
      <c r="J72" s="119"/>
      <c r="K72" s="119"/>
      <c r="L72" s="119"/>
      <c r="M72" s="119"/>
      <c r="N72" s="119"/>
      <c r="O72" s="119"/>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19"/>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19"/>
      <c r="B74" s="119"/>
      <c r="C74" s="119"/>
      <c r="D74" s="119"/>
      <c r="E74" s="119"/>
      <c r="F74" s="119"/>
      <c r="G74" s="119"/>
      <c r="H74" s="119"/>
      <c r="I74" s="119"/>
      <c r="J74" s="119"/>
      <c r="K74" s="119"/>
      <c r="L74" s="119"/>
      <c r="M74" s="119"/>
      <c r="N74" s="119"/>
      <c r="O74" s="119"/>
      <c r="P74" s="119"/>
      <c r="Q74" s="119"/>
      <c r="R74" s="119"/>
      <c r="S74" s="119"/>
      <c r="T74" s="119"/>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19"/>
      <c r="B75" s="119"/>
      <c r="C75" s="119"/>
      <c r="D75" s="119"/>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c r="U78" s="119"/>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c r="U82" s="119"/>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c r="U84" s="119"/>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c r="U90" s="119"/>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c r="U92" s="119"/>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c r="U93" s="119"/>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c r="U94" s="119"/>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7:A19">
      <formula1>$U$10:$U$48</formula1>
    </dataValidation>
    <dataValidation type="decimal" operator="greaterThanOrEqual" allowBlank="1" showErrorMessage="1" sqref="C10:N19">
      <formula1>0.0</formula1>
    </dataValidation>
  </dataValidations>
  <printOptions/>
  <pageMargins bottom="1.0" footer="0.0" header="0.0" left="0.75" right="0.75" top="1.0"/>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56.57"/>
    <col customWidth="1" min="3" max="3" width="17.57"/>
    <col customWidth="1" min="4" max="15" width="17.29"/>
    <col customWidth="1" min="16" max="18" width="9.14"/>
    <col customWidth="1" hidden="1" min="19"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'Marketing Outside Toastmasters'!G3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230</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231</v>
      </c>
      <c r="B9" s="151"/>
      <c r="C9" s="132"/>
      <c r="D9" s="132"/>
      <c r="E9" s="132"/>
      <c r="F9" s="132"/>
      <c r="G9" s="132"/>
      <c r="H9" s="132"/>
      <c r="I9" s="132"/>
      <c r="J9" s="132"/>
      <c r="K9" s="132"/>
      <c r="L9" s="132"/>
      <c r="M9" s="132"/>
      <c r="N9" s="132"/>
      <c r="O9" s="132"/>
      <c r="P9" s="119"/>
      <c r="Q9" s="119"/>
      <c r="R9" s="119"/>
      <c r="S9" s="119"/>
      <c r="T9" s="139" t="s">
        <v>148</v>
      </c>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0.25" customHeight="1">
      <c r="A10" s="135">
        <v>7006.0</v>
      </c>
      <c r="B10" s="147" t="str">
        <f>IF(ISTEXT("Recognition - Member-"&amp;VLOOKUP(A10,'Chart of Accounts'!$B$5:$C$50,2,FALSE)),"Recognition - Member-"&amp;VLOOKUP(A10,'Chart of Accounts'!$B$5:$C$50,2,FALSE),"")</f>
        <v>Recognition - Member-Educational Materials</v>
      </c>
      <c r="C10" s="137"/>
      <c r="D10" s="137"/>
      <c r="E10" s="137"/>
      <c r="F10" s="137"/>
      <c r="G10" s="137"/>
      <c r="H10" s="137"/>
      <c r="I10" s="137"/>
      <c r="J10" s="137"/>
      <c r="K10" s="137"/>
      <c r="L10" s="137"/>
      <c r="M10" s="137"/>
      <c r="N10" s="137"/>
      <c r="O10" s="132">
        <f t="shared" ref="O10:O19" si="2">SUM(C10:N10)</f>
        <v>0</v>
      </c>
      <c r="P10" s="119"/>
      <c r="Q10" s="119"/>
      <c r="R10" s="119"/>
      <c r="S10" s="119"/>
      <c r="T10" s="119" t="s">
        <v>151</v>
      </c>
      <c r="U10" s="119">
        <v>7004.0</v>
      </c>
      <c r="V10" s="119"/>
      <c r="W10" s="119"/>
      <c r="X10" s="119"/>
      <c r="Y10" s="119"/>
      <c r="Z10" s="119"/>
      <c r="AA10" s="119" t="s">
        <v>143</v>
      </c>
      <c r="AB10" s="119" t="str">
        <f t="shared" ref="AB10:AB19" si="3">IF(A10="","",A10&amp;"-000000")</f>
        <v>7006-000000</v>
      </c>
      <c r="AC10" s="119">
        <v>570.0</v>
      </c>
      <c r="AD10" s="119" t="str">
        <f t="shared" ref="AD10:AD19" si="4">IF(LEN($O$1)=3,$O$1,IF(LEN($O$1)=2,0&amp;$O$1,IF(LEN($O$1)=1,0&amp;0&amp;$O$1,"ERROR")))</f>
        <v>006</v>
      </c>
      <c r="AE10" s="119"/>
      <c r="AF10" s="119"/>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19">
        <f t="shared" si="1"/>
        <v>0</v>
      </c>
      <c r="AP10" s="119">
        <f t="shared" si="1"/>
        <v>0</v>
      </c>
      <c r="AQ10" s="119">
        <f t="shared" si="1"/>
        <v>0</v>
      </c>
      <c r="AR10" s="119">
        <f t="shared" si="1"/>
        <v>0</v>
      </c>
      <c r="AS10" s="119">
        <f t="shared" si="1"/>
        <v>0</v>
      </c>
      <c r="AT10" s="119">
        <f t="shared" si="1"/>
        <v>0</v>
      </c>
    </row>
    <row r="11" ht="20.25" customHeight="1">
      <c r="A11" s="135">
        <v>7008.0</v>
      </c>
      <c r="B11" s="147" t="str">
        <f>IF(ISTEXT("Recognition - Member-"&amp;VLOOKUP(A11,'Chart of Accounts'!$B$5:$C$50,2,FALSE)),"Recognition - Member-"&amp;VLOOKUP(A11,'Chart of Accounts'!$B$5:$C$50,2,FALSE),"")</f>
        <v>Recognition - Member-Promotional Materials</v>
      </c>
      <c r="C11" s="137"/>
      <c r="D11" s="137"/>
      <c r="E11" s="137"/>
      <c r="F11" s="137"/>
      <c r="G11" s="137"/>
      <c r="H11" s="137"/>
      <c r="I11" s="137"/>
      <c r="J11" s="137"/>
      <c r="K11" s="137"/>
      <c r="L11" s="137"/>
      <c r="M11" s="137"/>
      <c r="N11" s="137"/>
      <c r="O11" s="132">
        <f t="shared" si="2"/>
        <v>0</v>
      </c>
      <c r="P11" s="119"/>
      <c r="Q11" s="119"/>
      <c r="R11" s="119"/>
      <c r="S11" s="119"/>
      <c r="T11" s="119" t="s">
        <v>154</v>
      </c>
      <c r="U11" s="119">
        <v>7006.0</v>
      </c>
      <c r="V11" s="119"/>
      <c r="W11" s="119"/>
      <c r="X11" s="119"/>
      <c r="Y11" s="119"/>
      <c r="Z11" s="119"/>
      <c r="AA11" s="119" t="s">
        <v>143</v>
      </c>
      <c r="AB11" s="119" t="str">
        <f t="shared" si="3"/>
        <v>7008-000000</v>
      </c>
      <c r="AC11" s="119">
        <v>570.0</v>
      </c>
      <c r="AD11" s="119" t="str">
        <f t="shared" si="4"/>
        <v>006</v>
      </c>
      <c r="AE11" s="119"/>
      <c r="AF11" s="119"/>
      <c r="AG11" s="119">
        <v>110.0</v>
      </c>
      <c r="AH11" s="119" t="str">
        <f>Summary!$B$2</f>
        <v>USD</v>
      </c>
      <c r="AI11" s="119">
        <f t="shared" ref="AI11:AT11" si="5">IF(C11="",0,C11)</f>
        <v>0</v>
      </c>
      <c r="AJ11" s="119">
        <f t="shared" si="5"/>
        <v>0</v>
      </c>
      <c r="AK11" s="119">
        <f t="shared" si="5"/>
        <v>0</v>
      </c>
      <c r="AL11" s="119">
        <f t="shared" si="5"/>
        <v>0</v>
      </c>
      <c r="AM11" s="119">
        <f t="shared" si="5"/>
        <v>0</v>
      </c>
      <c r="AN11" s="119">
        <f t="shared" si="5"/>
        <v>0</v>
      </c>
      <c r="AO11" s="119">
        <f t="shared" si="5"/>
        <v>0</v>
      </c>
      <c r="AP11" s="119">
        <f t="shared" si="5"/>
        <v>0</v>
      </c>
      <c r="AQ11" s="119">
        <f t="shared" si="5"/>
        <v>0</v>
      </c>
      <c r="AR11" s="119">
        <f t="shared" si="5"/>
        <v>0</v>
      </c>
      <c r="AS11" s="119">
        <f t="shared" si="5"/>
        <v>0</v>
      </c>
      <c r="AT11" s="119">
        <f t="shared" si="5"/>
        <v>0</v>
      </c>
    </row>
    <row r="12" ht="20.25" customHeight="1">
      <c r="A12" s="135">
        <v>7010.0</v>
      </c>
      <c r="B12" s="147" t="str">
        <f>IF(ISTEXT("Recognition - Member-"&amp;VLOOKUP(A12,'Chart of Accounts'!$B$5:$C$50,2,FALSE)),"Recognition - Member-"&amp;VLOOKUP(A12,'Chart of Accounts'!$B$5:$C$50,2,FALSE),"")</f>
        <v>Recognition - Member-Awards Expense (Trophies, Plaques, Ribbons &amp; Certificates)</v>
      </c>
      <c r="C12" s="137"/>
      <c r="D12" s="137">
        <v>1100.0</v>
      </c>
      <c r="E12" s="137"/>
      <c r="F12" s="137"/>
      <c r="G12" s="137"/>
      <c r="H12" s="137"/>
      <c r="I12" s="137"/>
      <c r="J12" s="137"/>
      <c r="K12" s="137"/>
      <c r="L12" s="137"/>
      <c r="M12" s="137"/>
      <c r="N12" s="137"/>
      <c r="O12" s="132">
        <f t="shared" si="2"/>
        <v>1100</v>
      </c>
      <c r="P12" s="119"/>
      <c r="Q12" s="119"/>
      <c r="R12" s="119"/>
      <c r="S12" s="119"/>
      <c r="T12" s="119" t="s">
        <v>157</v>
      </c>
      <c r="U12" s="119">
        <v>7008.0</v>
      </c>
      <c r="V12" s="119"/>
      <c r="W12" s="119"/>
      <c r="X12" s="119"/>
      <c r="Y12" s="119"/>
      <c r="Z12" s="119"/>
      <c r="AA12" s="119" t="s">
        <v>143</v>
      </c>
      <c r="AB12" s="119" t="str">
        <f t="shared" si="3"/>
        <v>7010-000000</v>
      </c>
      <c r="AC12" s="119">
        <v>570.0</v>
      </c>
      <c r="AD12" s="119" t="str">
        <f t="shared" si="4"/>
        <v>006</v>
      </c>
      <c r="AE12" s="119"/>
      <c r="AF12" s="119"/>
      <c r="AG12" s="119">
        <v>110.0</v>
      </c>
      <c r="AH12" s="119" t="str">
        <f>Summary!$B$2</f>
        <v>USD</v>
      </c>
      <c r="AI12" s="119">
        <f t="shared" ref="AI12:AT12" si="6">IF(C12="",0,C12)</f>
        <v>0</v>
      </c>
      <c r="AJ12" s="152">
        <f t="shared" si="6"/>
        <v>1100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row>
    <row r="13" ht="20.25" customHeight="1">
      <c r="A13" s="135">
        <v>7012.0</v>
      </c>
      <c r="B13" s="147" t="str">
        <f>IF(ISTEXT("Recognition - Member-"&amp;VLOOKUP(A13,'Chart of Accounts'!$B$5:$C$50,2,FALSE)),"Recognition - Member-"&amp;VLOOKUP(A13,'Chart of Accounts'!$B$5:$C$50,2,FALSE),"")</f>
        <v>Recognition - Member-Supplies &amp; Stationery Expense</v>
      </c>
      <c r="C13" s="137"/>
      <c r="D13" s="137">
        <v>134.0</v>
      </c>
      <c r="E13" s="137"/>
      <c r="F13" s="137"/>
      <c r="G13" s="137"/>
      <c r="H13" s="137"/>
      <c r="I13" s="137"/>
      <c r="J13" s="137"/>
      <c r="K13" s="137"/>
      <c r="L13" s="137"/>
      <c r="M13" s="137"/>
      <c r="N13" s="137"/>
      <c r="O13" s="132">
        <f t="shared" si="2"/>
        <v>134</v>
      </c>
      <c r="P13" s="119"/>
      <c r="Q13" s="119"/>
      <c r="R13" s="119"/>
      <c r="S13" s="119"/>
      <c r="T13" s="119" t="s">
        <v>160</v>
      </c>
      <c r="U13" s="119">
        <v>7010.0</v>
      </c>
      <c r="V13" s="119"/>
      <c r="W13" s="119"/>
      <c r="X13" s="119"/>
      <c r="Y13" s="119"/>
      <c r="Z13" s="119"/>
      <c r="AA13" s="119" t="s">
        <v>143</v>
      </c>
      <c r="AB13" s="119" t="str">
        <f t="shared" si="3"/>
        <v>7012-000000</v>
      </c>
      <c r="AC13" s="119">
        <v>570.0</v>
      </c>
      <c r="AD13" s="119" t="str">
        <f t="shared" si="4"/>
        <v>006</v>
      </c>
      <c r="AE13" s="119"/>
      <c r="AF13" s="119"/>
      <c r="AG13" s="119">
        <v>110.0</v>
      </c>
      <c r="AH13" s="119" t="str">
        <f>Summary!$B$2</f>
        <v>USD</v>
      </c>
      <c r="AI13" s="119">
        <f t="shared" ref="AI13:AT13" si="7">IF(C13="",0,C13)</f>
        <v>0</v>
      </c>
      <c r="AJ13" s="152">
        <f t="shared" si="7"/>
        <v>134</v>
      </c>
      <c r="AK13" s="119">
        <f t="shared" si="7"/>
        <v>0</v>
      </c>
      <c r="AL13" s="119">
        <f t="shared" si="7"/>
        <v>0</v>
      </c>
      <c r="AM13" s="119">
        <f t="shared" si="7"/>
        <v>0</v>
      </c>
      <c r="AN13" s="119">
        <f t="shared" si="7"/>
        <v>0</v>
      </c>
      <c r="AO13" s="119">
        <f t="shared" si="7"/>
        <v>0</v>
      </c>
      <c r="AP13" s="119">
        <f t="shared" si="7"/>
        <v>0</v>
      </c>
      <c r="AQ13" s="119">
        <f t="shared" si="7"/>
        <v>0</v>
      </c>
      <c r="AR13" s="119">
        <f t="shared" si="7"/>
        <v>0</v>
      </c>
      <c r="AS13" s="119">
        <f t="shared" si="7"/>
        <v>0</v>
      </c>
      <c r="AT13" s="119">
        <f t="shared" si="7"/>
        <v>0</v>
      </c>
    </row>
    <row r="14" ht="20.25" customHeight="1">
      <c r="A14" s="135">
        <v>7036.0</v>
      </c>
      <c r="B14" s="147" t="str">
        <f>IF(ISTEXT("Recognition - Member-"&amp;VLOOKUP(A14,'Chart of Accounts'!$B$5:$C$50,2,FALSE)),"Recognition - Member-"&amp;VLOOKUP(A14,'Chart of Accounts'!$B$5:$C$50,2,FALSE),"")</f>
        <v>Recognition - Member-Advertising Expense</v>
      </c>
      <c r="C14" s="137"/>
      <c r="D14" s="137"/>
      <c r="E14" s="137"/>
      <c r="F14" s="137"/>
      <c r="G14" s="137"/>
      <c r="H14" s="137"/>
      <c r="I14" s="137"/>
      <c r="J14" s="137"/>
      <c r="K14" s="137"/>
      <c r="L14" s="137"/>
      <c r="M14" s="137"/>
      <c r="N14" s="137"/>
      <c r="O14" s="132">
        <f t="shared" si="2"/>
        <v>0</v>
      </c>
      <c r="P14" s="119"/>
      <c r="Q14" s="119"/>
      <c r="R14" s="119"/>
      <c r="S14" s="119"/>
      <c r="T14" s="119" t="s">
        <v>163</v>
      </c>
      <c r="U14" s="119">
        <v>7012.0</v>
      </c>
      <c r="V14" s="119"/>
      <c r="W14" s="119"/>
      <c r="X14" s="119"/>
      <c r="Y14" s="119"/>
      <c r="Z14" s="119"/>
      <c r="AA14" s="119" t="s">
        <v>143</v>
      </c>
      <c r="AB14" s="119" t="str">
        <f t="shared" si="3"/>
        <v>7036-000000</v>
      </c>
      <c r="AC14" s="119">
        <v>570.0</v>
      </c>
      <c r="AD14" s="119" t="str">
        <f t="shared" si="4"/>
        <v>006</v>
      </c>
      <c r="AE14" s="119"/>
      <c r="AF14" s="119"/>
      <c r="AG14" s="119">
        <v>110.0</v>
      </c>
      <c r="AH14" s="119" t="str">
        <f>Summary!$B$2</f>
        <v>USD</v>
      </c>
      <c r="AI14" s="119">
        <f t="shared" ref="AI14:AT14" si="8">IF(C14="",0,C14)</f>
        <v>0</v>
      </c>
      <c r="AJ14" s="119">
        <f t="shared" si="8"/>
        <v>0</v>
      </c>
      <c r="AK14" s="119">
        <f t="shared" si="8"/>
        <v>0</v>
      </c>
      <c r="AL14" s="119">
        <f t="shared" si="8"/>
        <v>0</v>
      </c>
      <c r="AM14" s="119">
        <f t="shared" si="8"/>
        <v>0</v>
      </c>
      <c r="AN14" s="119">
        <f t="shared" si="8"/>
        <v>0</v>
      </c>
      <c r="AO14" s="119">
        <f t="shared" si="8"/>
        <v>0</v>
      </c>
      <c r="AP14" s="119">
        <f t="shared" si="8"/>
        <v>0</v>
      </c>
      <c r="AQ14" s="119">
        <f t="shared" si="8"/>
        <v>0</v>
      </c>
      <c r="AR14" s="119">
        <f t="shared" si="8"/>
        <v>0</v>
      </c>
      <c r="AS14" s="119">
        <f t="shared" si="8"/>
        <v>0</v>
      </c>
      <c r="AT14" s="119">
        <f t="shared" si="8"/>
        <v>0</v>
      </c>
    </row>
    <row r="15" ht="20.25" customHeight="1">
      <c r="A15" s="135">
        <v>7044.0</v>
      </c>
      <c r="B15" s="147" t="str">
        <f>IF(ISTEXT("Recognition - Member-"&amp;VLOOKUP(A15,'Chart of Accounts'!$B$5:$C$50,2,FALSE)),"Recognition - Member-"&amp;VLOOKUP(A15,'Chart of Accounts'!$B$5:$C$50,2,FALSE),"")</f>
        <v>Recognition - Member-Postage &amp; Shipping Expense</v>
      </c>
      <c r="C15" s="137"/>
      <c r="D15" s="137">
        <v>58.0</v>
      </c>
      <c r="E15" s="137"/>
      <c r="F15" s="137">
        <v>100.0</v>
      </c>
      <c r="G15" s="137">
        <v>100.0</v>
      </c>
      <c r="H15" s="137"/>
      <c r="I15" s="137">
        <v>100.0</v>
      </c>
      <c r="J15" s="137"/>
      <c r="K15" s="137">
        <v>100.0</v>
      </c>
      <c r="L15" s="137">
        <v>100.0</v>
      </c>
      <c r="M15" s="137"/>
      <c r="N15" s="137">
        <v>30.0</v>
      </c>
      <c r="O15" s="132">
        <f t="shared" si="2"/>
        <v>588</v>
      </c>
      <c r="P15" s="119"/>
      <c r="Q15" s="119"/>
      <c r="R15" s="119"/>
      <c r="S15" s="119"/>
      <c r="T15" s="119" t="s">
        <v>166</v>
      </c>
      <c r="U15" s="119">
        <v>7014.0</v>
      </c>
      <c r="V15" s="119"/>
      <c r="W15" s="119"/>
      <c r="X15" s="119"/>
      <c r="Y15" s="119"/>
      <c r="Z15" s="119"/>
      <c r="AA15" s="119" t="s">
        <v>143</v>
      </c>
      <c r="AB15" s="119" t="str">
        <f t="shared" si="3"/>
        <v>7044-000000</v>
      </c>
      <c r="AC15" s="119">
        <v>570.0</v>
      </c>
      <c r="AD15" s="119" t="str">
        <f t="shared" si="4"/>
        <v>006</v>
      </c>
      <c r="AE15" s="119"/>
      <c r="AF15" s="119"/>
      <c r="AG15" s="119">
        <v>110.0</v>
      </c>
      <c r="AH15" s="119" t="str">
        <f>Summary!$B$2</f>
        <v>USD</v>
      </c>
      <c r="AI15" s="119">
        <f t="shared" ref="AI15:AT15" si="9">IF(C15="",0,C15)</f>
        <v>0</v>
      </c>
      <c r="AJ15" s="152">
        <f t="shared" si="9"/>
        <v>58</v>
      </c>
      <c r="AK15" s="119">
        <f t="shared" si="9"/>
        <v>0</v>
      </c>
      <c r="AL15" s="152">
        <f t="shared" si="9"/>
        <v>100</v>
      </c>
      <c r="AM15" s="152">
        <f t="shared" si="9"/>
        <v>100</v>
      </c>
      <c r="AN15" s="119">
        <f t="shared" si="9"/>
        <v>0</v>
      </c>
      <c r="AO15" s="152">
        <f t="shared" si="9"/>
        <v>100</v>
      </c>
      <c r="AP15" s="119">
        <f t="shared" si="9"/>
        <v>0</v>
      </c>
      <c r="AQ15" s="152">
        <f t="shared" si="9"/>
        <v>100</v>
      </c>
      <c r="AR15" s="152">
        <f t="shared" si="9"/>
        <v>100</v>
      </c>
      <c r="AS15" s="119">
        <f t="shared" si="9"/>
        <v>0</v>
      </c>
      <c r="AT15" s="152">
        <f t="shared" si="9"/>
        <v>30</v>
      </c>
    </row>
    <row r="16" ht="20.25" customHeight="1">
      <c r="A16" s="135">
        <v>7082.0</v>
      </c>
      <c r="B16" s="147" t="str">
        <f>IF(ISTEXT("Recognition - Member-"&amp;VLOOKUP(A16,'Chart of Accounts'!$B$5:$C$50,2,FALSE)),"Recognition - Member-"&amp;VLOOKUP(A16,'Chart of Accounts'!$B$5:$C$50,2,FALSE),"")</f>
        <v>Recognition - Member-Incentives</v>
      </c>
      <c r="C16" s="137"/>
      <c r="D16" s="137"/>
      <c r="E16" s="137">
        <v>140.0</v>
      </c>
      <c r="F16" s="137"/>
      <c r="G16" s="137"/>
      <c r="H16" s="137"/>
      <c r="I16" s="137"/>
      <c r="J16" s="137"/>
      <c r="K16" s="137"/>
      <c r="L16" s="137"/>
      <c r="M16" s="137"/>
      <c r="N16" s="137"/>
      <c r="O16" s="132">
        <f t="shared" si="2"/>
        <v>140</v>
      </c>
      <c r="P16" s="119"/>
      <c r="Q16" s="119"/>
      <c r="R16" s="119"/>
      <c r="S16" s="119"/>
      <c r="T16" s="119" t="s">
        <v>169</v>
      </c>
      <c r="U16" s="119">
        <v>7016.0</v>
      </c>
      <c r="V16" s="119"/>
      <c r="W16" s="119"/>
      <c r="X16" s="119"/>
      <c r="Y16" s="119"/>
      <c r="Z16" s="119"/>
      <c r="AA16" s="119" t="s">
        <v>143</v>
      </c>
      <c r="AB16" s="119" t="str">
        <f t="shared" si="3"/>
        <v>7082-000000</v>
      </c>
      <c r="AC16" s="119">
        <v>570.0</v>
      </c>
      <c r="AD16" s="119" t="str">
        <f t="shared" si="4"/>
        <v>006</v>
      </c>
      <c r="AE16" s="119"/>
      <c r="AF16" s="119"/>
      <c r="AG16" s="119">
        <v>110.0</v>
      </c>
      <c r="AH16" s="119" t="str">
        <f>Summary!$B$2</f>
        <v>USD</v>
      </c>
      <c r="AI16" s="119">
        <f t="shared" ref="AI16:AT16" si="10">IF(C16="",0,C16)</f>
        <v>0</v>
      </c>
      <c r="AJ16" s="119">
        <f t="shared" si="10"/>
        <v>0</v>
      </c>
      <c r="AK16" s="152">
        <f t="shared" si="10"/>
        <v>140</v>
      </c>
      <c r="AL16" s="119">
        <f t="shared" si="10"/>
        <v>0</v>
      </c>
      <c r="AM16" s="119">
        <f t="shared" si="10"/>
        <v>0</v>
      </c>
      <c r="AN16" s="119">
        <f t="shared" si="10"/>
        <v>0</v>
      </c>
      <c r="AO16" s="119">
        <f t="shared" si="10"/>
        <v>0</v>
      </c>
      <c r="AP16" s="119">
        <f t="shared" si="10"/>
        <v>0</v>
      </c>
      <c r="AQ16" s="119">
        <f t="shared" si="10"/>
        <v>0</v>
      </c>
      <c r="AR16" s="119">
        <f t="shared" si="10"/>
        <v>0</v>
      </c>
      <c r="AS16" s="119">
        <f t="shared" si="10"/>
        <v>0</v>
      </c>
      <c r="AT16" s="119">
        <f t="shared" si="10"/>
        <v>0</v>
      </c>
    </row>
    <row r="17" ht="20.25" customHeight="1">
      <c r="A17" s="2"/>
      <c r="B17" s="147" t="str">
        <f>IF(ISTEXT("Recognition - Member-"&amp;VLOOKUP(A17,'Chart of Accounts'!$B$5:$C$50,2,FALSE)),"Recognition - Member-"&amp;VLOOKUP(A17,'Chart of Accounts'!$B$5:$C$50,2,FALSE),"")</f>
        <v/>
      </c>
      <c r="C17" s="137"/>
      <c r="D17" s="137"/>
      <c r="E17" s="137"/>
      <c r="F17" s="137"/>
      <c r="G17" s="137"/>
      <c r="H17" s="137"/>
      <c r="I17" s="137"/>
      <c r="J17" s="137"/>
      <c r="K17" s="137"/>
      <c r="L17" s="137"/>
      <c r="M17" s="137"/>
      <c r="N17" s="137"/>
      <c r="O17" s="132">
        <f t="shared" si="2"/>
        <v>0</v>
      </c>
      <c r="P17" s="119"/>
      <c r="Q17" s="119"/>
      <c r="R17" s="119"/>
      <c r="S17" s="119"/>
      <c r="T17" s="119" t="s">
        <v>171</v>
      </c>
      <c r="U17" s="119">
        <v>7018.0</v>
      </c>
      <c r="V17" s="119"/>
      <c r="W17" s="119"/>
      <c r="X17" s="119"/>
      <c r="Y17" s="119"/>
      <c r="Z17" s="119"/>
      <c r="AA17" s="119" t="s">
        <v>143</v>
      </c>
      <c r="AB17" s="119" t="str">
        <f t="shared" si="3"/>
        <v/>
      </c>
      <c r="AC17" s="119">
        <v>570.0</v>
      </c>
      <c r="AD17" s="119" t="str">
        <f t="shared" si="4"/>
        <v>006</v>
      </c>
      <c r="AE17" s="119"/>
      <c r="AF17" s="119"/>
      <c r="AG17" s="119">
        <v>110.0</v>
      </c>
      <c r="AH17" s="119" t="str">
        <f>Summary!$B$2</f>
        <v>USD</v>
      </c>
      <c r="AI17" s="119">
        <f t="shared" ref="AI17:AT17" si="11">IF(C17="",0,C17)</f>
        <v>0</v>
      </c>
      <c r="AJ17" s="119">
        <f t="shared" si="11"/>
        <v>0</v>
      </c>
      <c r="AK17" s="119">
        <f t="shared" si="11"/>
        <v>0</v>
      </c>
      <c r="AL17" s="119">
        <f t="shared" si="11"/>
        <v>0</v>
      </c>
      <c r="AM17" s="119">
        <f t="shared" si="11"/>
        <v>0</v>
      </c>
      <c r="AN17" s="119">
        <f t="shared" si="11"/>
        <v>0</v>
      </c>
      <c r="AO17" s="119">
        <f t="shared" si="11"/>
        <v>0</v>
      </c>
      <c r="AP17" s="119">
        <f t="shared" si="11"/>
        <v>0</v>
      </c>
      <c r="AQ17" s="119">
        <f t="shared" si="11"/>
        <v>0</v>
      </c>
      <c r="AR17" s="119">
        <f t="shared" si="11"/>
        <v>0</v>
      </c>
      <c r="AS17" s="119">
        <f t="shared" si="11"/>
        <v>0</v>
      </c>
      <c r="AT17" s="119">
        <f t="shared" si="11"/>
        <v>0</v>
      </c>
    </row>
    <row r="18" ht="20.25" customHeight="1">
      <c r="A18" s="2"/>
      <c r="B18" s="147" t="str">
        <f>IF(ISTEXT("Recognition - Member-"&amp;VLOOKUP(A18,'Chart of Accounts'!$B$5:$C$50,2,FALSE)),"Recognition - Member-"&amp;VLOOKUP(A18,'Chart of Accounts'!$B$5:$C$50,2,FALSE),"")</f>
        <v/>
      </c>
      <c r="C18" s="137"/>
      <c r="D18" s="137"/>
      <c r="E18" s="137"/>
      <c r="F18" s="137"/>
      <c r="G18" s="137"/>
      <c r="H18" s="137"/>
      <c r="I18" s="137"/>
      <c r="J18" s="137"/>
      <c r="K18" s="137"/>
      <c r="L18" s="137"/>
      <c r="M18" s="137"/>
      <c r="N18" s="137"/>
      <c r="O18" s="132">
        <f t="shared" si="2"/>
        <v>0</v>
      </c>
      <c r="P18" s="119"/>
      <c r="Q18" s="119"/>
      <c r="R18" s="119"/>
      <c r="S18" s="119"/>
      <c r="T18" s="119" t="s">
        <v>173</v>
      </c>
      <c r="U18" s="119">
        <v>7020.0</v>
      </c>
      <c r="V18" s="119"/>
      <c r="W18" s="119"/>
      <c r="X18" s="119"/>
      <c r="Y18" s="119"/>
      <c r="Z18" s="119"/>
      <c r="AA18" s="119" t="s">
        <v>143</v>
      </c>
      <c r="AB18" s="119" t="str">
        <f t="shared" si="3"/>
        <v/>
      </c>
      <c r="AC18" s="119">
        <v>570.0</v>
      </c>
      <c r="AD18" s="119" t="str">
        <f t="shared" si="4"/>
        <v>006</v>
      </c>
      <c r="AE18" s="119"/>
      <c r="AF18" s="119"/>
      <c r="AG18" s="119">
        <v>110.0</v>
      </c>
      <c r="AH18" s="119" t="str">
        <f>Summary!$B$2</f>
        <v>USD</v>
      </c>
      <c r="AI18" s="119">
        <f t="shared" ref="AI18:AT18" si="12">IF(C18="",0,C18)</f>
        <v>0</v>
      </c>
      <c r="AJ18" s="119">
        <f t="shared" si="12"/>
        <v>0</v>
      </c>
      <c r="AK18" s="119">
        <f t="shared" si="12"/>
        <v>0</v>
      </c>
      <c r="AL18" s="119">
        <f t="shared" si="12"/>
        <v>0</v>
      </c>
      <c r="AM18" s="119">
        <f t="shared" si="12"/>
        <v>0</v>
      </c>
      <c r="AN18" s="119">
        <f t="shared" si="12"/>
        <v>0</v>
      </c>
      <c r="AO18" s="119">
        <f t="shared" si="12"/>
        <v>0</v>
      </c>
      <c r="AP18" s="119">
        <f t="shared" si="12"/>
        <v>0</v>
      </c>
      <c r="AQ18" s="119">
        <f t="shared" si="12"/>
        <v>0</v>
      </c>
      <c r="AR18" s="119">
        <f t="shared" si="12"/>
        <v>0</v>
      </c>
      <c r="AS18" s="119">
        <f t="shared" si="12"/>
        <v>0</v>
      </c>
      <c r="AT18" s="119">
        <f t="shared" si="12"/>
        <v>0</v>
      </c>
    </row>
    <row r="19" ht="20.25" customHeight="1">
      <c r="A19" s="2"/>
      <c r="B19" s="147" t="str">
        <f>IF(ISTEXT("Recognition - Member-"&amp;VLOOKUP(A19,'Chart of Accounts'!$B$5:$C$50,2,FALSE)),"Recognition - Member-"&amp;VLOOKUP(A19,'Chart of Accounts'!$B$5:$C$50,2,FALSE),"")</f>
        <v/>
      </c>
      <c r="C19" s="137"/>
      <c r="D19" s="137"/>
      <c r="E19" s="137"/>
      <c r="F19" s="137"/>
      <c r="G19" s="137"/>
      <c r="H19" s="137"/>
      <c r="I19" s="137"/>
      <c r="J19" s="137"/>
      <c r="K19" s="137"/>
      <c r="L19" s="137"/>
      <c r="M19" s="137"/>
      <c r="N19" s="137"/>
      <c r="O19" s="132">
        <f t="shared" si="2"/>
        <v>0</v>
      </c>
      <c r="P19" s="119"/>
      <c r="Q19" s="119"/>
      <c r="R19" s="119"/>
      <c r="S19" s="119"/>
      <c r="T19" s="119" t="s">
        <v>175</v>
      </c>
      <c r="U19" s="119">
        <v>7022.0</v>
      </c>
      <c r="V19" s="119"/>
      <c r="W19" s="119"/>
      <c r="X19" s="119"/>
      <c r="Y19" s="119"/>
      <c r="Z19" s="119"/>
      <c r="AA19" s="119" t="s">
        <v>143</v>
      </c>
      <c r="AB19" s="119" t="str">
        <f t="shared" si="3"/>
        <v/>
      </c>
      <c r="AC19" s="119">
        <v>570.0</v>
      </c>
      <c r="AD19" s="119" t="str">
        <f t="shared" si="4"/>
        <v>006</v>
      </c>
      <c r="AE19" s="119"/>
      <c r="AF19" s="119"/>
      <c r="AG19" s="119">
        <v>110.0</v>
      </c>
      <c r="AH19" s="119" t="str">
        <f>Summary!$B$2</f>
        <v>USD</v>
      </c>
      <c r="AI19" s="119">
        <f t="shared" ref="AI19:AT19" si="13">IF(C19="",0,C19)</f>
        <v>0</v>
      </c>
      <c r="AJ19" s="119">
        <f t="shared" si="13"/>
        <v>0</v>
      </c>
      <c r="AK19" s="119">
        <f t="shared" si="13"/>
        <v>0</v>
      </c>
      <c r="AL19" s="119">
        <f t="shared" si="13"/>
        <v>0</v>
      </c>
      <c r="AM19" s="119">
        <f t="shared" si="13"/>
        <v>0</v>
      </c>
      <c r="AN19" s="119">
        <f t="shared" si="13"/>
        <v>0</v>
      </c>
      <c r="AO19" s="119">
        <f t="shared" si="13"/>
        <v>0</v>
      </c>
      <c r="AP19" s="119">
        <f t="shared" si="13"/>
        <v>0</v>
      </c>
      <c r="AQ19" s="119">
        <f t="shared" si="13"/>
        <v>0</v>
      </c>
      <c r="AR19" s="119">
        <f t="shared" si="13"/>
        <v>0</v>
      </c>
      <c r="AS19" s="119">
        <f t="shared" si="13"/>
        <v>0</v>
      </c>
      <c r="AT19" s="119">
        <f t="shared" si="13"/>
        <v>0</v>
      </c>
    </row>
    <row r="20" ht="20.25" customHeight="1">
      <c r="A20" s="150" t="s">
        <v>232</v>
      </c>
      <c r="B20" s="151"/>
      <c r="C20" s="154">
        <f t="shared" ref="C20:O20" si="14">SUM(C10:C19)</f>
        <v>0</v>
      </c>
      <c r="D20" s="154">
        <f t="shared" si="14"/>
        <v>1292</v>
      </c>
      <c r="E20" s="154">
        <f t="shared" si="14"/>
        <v>140</v>
      </c>
      <c r="F20" s="154">
        <f t="shared" si="14"/>
        <v>100</v>
      </c>
      <c r="G20" s="154">
        <f t="shared" si="14"/>
        <v>100</v>
      </c>
      <c r="H20" s="154">
        <f t="shared" si="14"/>
        <v>0</v>
      </c>
      <c r="I20" s="154">
        <f t="shared" si="14"/>
        <v>100</v>
      </c>
      <c r="J20" s="154">
        <f t="shared" si="14"/>
        <v>0</v>
      </c>
      <c r="K20" s="154">
        <f t="shared" si="14"/>
        <v>100</v>
      </c>
      <c r="L20" s="154">
        <f t="shared" si="14"/>
        <v>100</v>
      </c>
      <c r="M20" s="154">
        <f t="shared" si="14"/>
        <v>0</v>
      </c>
      <c r="N20" s="154">
        <f t="shared" si="14"/>
        <v>30</v>
      </c>
      <c r="O20" s="154">
        <f t="shared" si="14"/>
        <v>1962</v>
      </c>
      <c r="P20" s="119"/>
      <c r="Q20" s="119"/>
      <c r="R20" s="119"/>
      <c r="S20" s="119"/>
      <c r="T20" s="119" t="s">
        <v>177</v>
      </c>
      <c r="U20" s="119">
        <v>7024.0</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row>
    <row r="21" ht="15.75" customHeight="1">
      <c r="A21" s="140"/>
      <c r="B21" s="134"/>
      <c r="C21" s="131"/>
      <c r="D21" s="132"/>
      <c r="E21" s="132"/>
      <c r="F21" s="132"/>
      <c r="G21" s="132"/>
      <c r="H21" s="132"/>
      <c r="I21" s="132"/>
      <c r="J21" s="132"/>
      <c r="K21" s="132"/>
      <c r="L21" s="132"/>
      <c r="M21" s="132"/>
      <c r="N21" s="132"/>
      <c r="O21" s="132"/>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row>
    <row r="22" ht="15.75" customHeight="1">
      <c r="A22" s="150" t="s">
        <v>233</v>
      </c>
      <c r="B22" s="151"/>
      <c r="C22" s="132"/>
      <c r="D22" s="132"/>
      <c r="E22" s="132"/>
      <c r="F22" s="132"/>
      <c r="G22" s="132"/>
      <c r="H22" s="132"/>
      <c r="I22" s="132"/>
      <c r="J22" s="132"/>
      <c r="K22" s="132"/>
      <c r="L22" s="132"/>
      <c r="M22" s="132"/>
      <c r="N22" s="132"/>
      <c r="O22" s="132"/>
      <c r="P22" s="119"/>
      <c r="Q22" s="119"/>
      <c r="R22" s="119"/>
      <c r="S22" s="119"/>
      <c r="T22" s="139" t="s">
        <v>148</v>
      </c>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20.25" customHeight="1">
      <c r="A23" s="135">
        <v>7006.0</v>
      </c>
      <c r="B23" s="147" t="str">
        <f>IF(ISTEXT("Recognition - Club-"&amp;VLOOKUP(A23,'Chart of Accounts'!$B$5:$C$50,2,FALSE)),"Recognition - Club-"&amp;VLOOKUP(A23,'Chart of Accounts'!$B$5:$C$50,2,FALSE),"")</f>
        <v>Recognition - Club-Educational Materials</v>
      </c>
      <c r="C23" s="137"/>
      <c r="D23" s="137"/>
      <c r="E23" s="137"/>
      <c r="F23" s="137"/>
      <c r="G23" s="137"/>
      <c r="H23" s="137"/>
      <c r="I23" s="137"/>
      <c r="J23" s="137"/>
      <c r="K23" s="137"/>
      <c r="L23" s="137"/>
      <c r="M23" s="137"/>
      <c r="N23" s="137"/>
      <c r="O23" s="132">
        <f t="shared" ref="O23:O32" si="16">SUM(C23:N23)</f>
        <v>0</v>
      </c>
      <c r="P23" s="119"/>
      <c r="Q23" s="119"/>
      <c r="R23" s="119"/>
      <c r="S23" s="119"/>
      <c r="T23" s="119" t="s">
        <v>151</v>
      </c>
      <c r="U23" s="119">
        <v>7004.0</v>
      </c>
      <c r="V23" s="119"/>
      <c r="W23" s="119"/>
      <c r="X23" s="119"/>
      <c r="Y23" s="119"/>
      <c r="Z23" s="119"/>
      <c r="AA23" s="119" t="s">
        <v>143</v>
      </c>
      <c r="AB23" s="119" t="str">
        <f t="shared" ref="AB23:AB32" si="17">IF(A23="","",A23&amp;"-000000")</f>
        <v>7006-000000</v>
      </c>
      <c r="AC23" s="119">
        <v>571.0</v>
      </c>
      <c r="AD23" s="119" t="str">
        <f t="shared" ref="AD23:AD32" si="18">IF(LEN($O$1)=3,$O$1,IF(LEN($O$1)=2,0&amp;$O$1,IF(LEN($O$1)=1,0&amp;0&amp;$O$1,"ERROR")))</f>
        <v>006</v>
      </c>
      <c r="AE23" s="119"/>
      <c r="AF23" s="119"/>
      <c r="AG23" s="119">
        <v>110.0</v>
      </c>
      <c r="AH23" s="119" t="str">
        <f>Summary!$B$2</f>
        <v>USD</v>
      </c>
      <c r="AI23" s="119">
        <f t="shared" ref="AI23:AT23" si="15">IF(C23="",0,C23)</f>
        <v>0</v>
      </c>
      <c r="AJ23" s="119">
        <f t="shared" si="15"/>
        <v>0</v>
      </c>
      <c r="AK23" s="119">
        <f t="shared" si="15"/>
        <v>0</v>
      </c>
      <c r="AL23" s="119">
        <f t="shared" si="15"/>
        <v>0</v>
      </c>
      <c r="AM23" s="119">
        <f t="shared" si="15"/>
        <v>0</v>
      </c>
      <c r="AN23" s="119">
        <f t="shared" si="15"/>
        <v>0</v>
      </c>
      <c r="AO23" s="119">
        <f t="shared" si="15"/>
        <v>0</v>
      </c>
      <c r="AP23" s="119">
        <f t="shared" si="15"/>
        <v>0</v>
      </c>
      <c r="AQ23" s="119">
        <f t="shared" si="15"/>
        <v>0</v>
      </c>
      <c r="AR23" s="119">
        <f t="shared" si="15"/>
        <v>0</v>
      </c>
      <c r="AS23" s="119">
        <f t="shared" si="15"/>
        <v>0</v>
      </c>
      <c r="AT23" s="119">
        <f t="shared" si="15"/>
        <v>0</v>
      </c>
    </row>
    <row r="24" ht="20.25" customHeight="1">
      <c r="A24" s="135">
        <v>7008.0</v>
      </c>
      <c r="B24" s="147" t="str">
        <f>IF(ISTEXT("Recognition - Club-"&amp;VLOOKUP(A24,'Chart of Accounts'!$B$5:$C$50,2,FALSE)),"Recognition - Club-"&amp;VLOOKUP(A24,'Chart of Accounts'!$B$5:$C$50,2,FALSE),"")</f>
        <v>Recognition - Club-Promotional Materials</v>
      </c>
      <c r="C24" s="137"/>
      <c r="D24" s="137"/>
      <c r="E24" s="137"/>
      <c r="F24" s="137"/>
      <c r="G24" s="137"/>
      <c r="H24" s="137"/>
      <c r="I24" s="137"/>
      <c r="J24" s="137"/>
      <c r="K24" s="137"/>
      <c r="L24" s="137"/>
      <c r="M24" s="137"/>
      <c r="N24" s="137"/>
      <c r="O24" s="132">
        <f t="shared" si="16"/>
        <v>0</v>
      </c>
      <c r="P24" s="119"/>
      <c r="Q24" s="119"/>
      <c r="R24" s="119"/>
      <c r="S24" s="119"/>
      <c r="T24" s="119" t="s">
        <v>154</v>
      </c>
      <c r="U24" s="119">
        <v>7006.0</v>
      </c>
      <c r="V24" s="119"/>
      <c r="W24" s="119"/>
      <c r="X24" s="119"/>
      <c r="Y24" s="119"/>
      <c r="Z24" s="119"/>
      <c r="AA24" s="119" t="s">
        <v>143</v>
      </c>
      <c r="AB24" s="119" t="str">
        <f t="shared" si="17"/>
        <v>7008-000000</v>
      </c>
      <c r="AC24" s="119">
        <v>571.0</v>
      </c>
      <c r="AD24" s="119" t="str">
        <f t="shared" si="18"/>
        <v>006</v>
      </c>
      <c r="AE24" s="119"/>
      <c r="AF24" s="119"/>
      <c r="AG24" s="119">
        <v>110.0</v>
      </c>
      <c r="AH24" s="119" t="str">
        <f>Summary!$B$2</f>
        <v>USD</v>
      </c>
      <c r="AI24" s="119">
        <f t="shared" ref="AI24:AT24" si="19">IF(C24="",0,C24)</f>
        <v>0</v>
      </c>
      <c r="AJ24" s="119">
        <f t="shared" si="19"/>
        <v>0</v>
      </c>
      <c r="AK24" s="119">
        <f t="shared" si="19"/>
        <v>0</v>
      </c>
      <c r="AL24" s="119">
        <f t="shared" si="19"/>
        <v>0</v>
      </c>
      <c r="AM24" s="119">
        <f t="shared" si="19"/>
        <v>0</v>
      </c>
      <c r="AN24" s="119">
        <f t="shared" si="19"/>
        <v>0</v>
      </c>
      <c r="AO24" s="119">
        <f t="shared" si="19"/>
        <v>0</v>
      </c>
      <c r="AP24" s="119">
        <f t="shared" si="19"/>
        <v>0</v>
      </c>
      <c r="AQ24" s="119">
        <f t="shared" si="19"/>
        <v>0</v>
      </c>
      <c r="AR24" s="119">
        <f t="shared" si="19"/>
        <v>0</v>
      </c>
      <c r="AS24" s="119">
        <f t="shared" si="19"/>
        <v>0</v>
      </c>
      <c r="AT24" s="119">
        <f t="shared" si="19"/>
        <v>0</v>
      </c>
    </row>
    <row r="25" ht="20.25" customHeight="1">
      <c r="A25" s="135">
        <v>7010.0</v>
      </c>
      <c r="B25" s="147" t="str">
        <f>IF(ISTEXT("Recognition - Club-"&amp;VLOOKUP(A25,'Chart of Accounts'!$B$5:$C$50,2,FALSE)),"Recognition - Club-"&amp;VLOOKUP(A25,'Chart of Accounts'!$B$5:$C$50,2,FALSE),"")</f>
        <v>Recognition - Club-Awards Expense (Trophies, Plaques, Ribbons &amp; Certificates)</v>
      </c>
      <c r="C25" s="137"/>
      <c r="D25" s="137"/>
      <c r="E25" s="137"/>
      <c r="F25" s="137"/>
      <c r="G25" s="137"/>
      <c r="H25" s="137"/>
      <c r="I25" s="137"/>
      <c r="J25" s="137"/>
      <c r="K25" s="137"/>
      <c r="L25" s="137"/>
      <c r="M25" s="137"/>
      <c r="N25" s="137"/>
      <c r="O25" s="132">
        <f t="shared" si="16"/>
        <v>0</v>
      </c>
      <c r="P25" s="119"/>
      <c r="Q25" s="119"/>
      <c r="R25" s="119"/>
      <c r="S25" s="119"/>
      <c r="T25" s="119" t="s">
        <v>157</v>
      </c>
      <c r="U25" s="119">
        <v>7008.0</v>
      </c>
      <c r="V25" s="119"/>
      <c r="W25" s="119"/>
      <c r="X25" s="119"/>
      <c r="Y25" s="119"/>
      <c r="Z25" s="119"/>
      <c r="AA25" s="119" t="s">
        <v>143</v>
      </c>
      <c r="AB25" s="119" t="str">
        <f t="shared" si="17"/>
        <v>7010-000000</v>
      </c>
      <c r="AC25" s="119">
        <v>571.0</v>
      </c>
      <c r="AD25" s="119" t="str">
        <f t="shared" si="18"/>
        <v>006</v>
      </c>
      <c r="AE25" s="119"/>
      <c r="AF25" s="119"/>
      <c r="AG25" s="119">
        <v>110.0</v>
      </c>
      <c r="AH25" s="119" t="str">
        <f>Summary!$B$2</f>
        <v>USD</v>
      </c>
      <c r="AI25" s="119">
        <f t="shared" ref="AI25:AT25" si="20">IF(C25="",0,C25)</f>
        <v>0</v>
      </c>
      <c r="AJ25" s="119">
        <f t="shared" si="20"/>
        <v>0</v>
      </c>
      <c r="AK25" s="119">
        <f t="shared" si="20"/>
        <v>0</v>
      </c>
      <c r="AL25" s="119">
        <f t="shared" si="20"/>
        <v>0</v>
      </c>
      <c r="AM25" s="119">
        <f t="shared" si="20"/>
        <v>0</v>
      </c>
      <c r="AN25" s="119">
        <f t="shared" si="20"/>
        <v>0</v>
      </c>
      <c r="AO25" s="119">
        <f t="shared" si="20"/>
        <v>0</v>
      </c>
      <c r="AP25" s="119">
        <f t="shared" si="20"/>
        <v>0</v>
      </c>
      <c r="AQ25" s="119">
        <f t="shared" si="20"/>
        <v>0</v>
      </c>
      <c r="AR25" s="119">
        <f t="shared" si="20"/>
        <v>0</v>
      </c>
      <c r="AS25" s="119">
        <f t="shared" si="20"/>
        <v>0</v>
      </c>
      <c r="AT25" s="119">
        <f t="shared" si="20"/>
        <v>0</v>
      </c>
    </row>
    <row r="26" ht="20.25" customHeight="1">
      <c r="A26" s="135">
        <v>7012.0</v>
      </c>
      <c r="B26" s="147" t="str">
        <f>IF(ISTEXT("Recognition - Club-"&amp;VLOOKUP(A26,'Chart of Accounts'!$B$5:$C$50,2,FALSE)),"Recognition - Club-"&amp;VLOOKUP(A26,'Chart of Accounts'!$B$5:$C$50,2,FALSE),"")</f>
        <v>Recognition - Club-Supplies &amp; Stationery Expense</v>
      </c>
      <c r="C26" s="137"/>
      <c r="D26" s="137"/>
      <c r="E26" s="137">
        <v>12.0</v>
      </c>
      <c r="F26" s="137"/>
      <c r="G26" s="137"/>
      <c r="H26" s="137"/>
      <c r="I26" s="137"/>
      <c r="J26" s="137"/>
      <c r="K26" s="137"/>
      <c r="L26" s="137"/>
      <c r="M26" s="137"/>
      <c r="N26" s="137"/>
      <c r="O26" s="132">
        <f t="shared" si="16"/>
        <v>12</v>
      </c>
      <c r="P26" s="119"/>
      <c r="Q26" s="119"/>
      <c r="R26" s="119"/>
      <c r="S26" s="119"/>
      <c r="T26" s="119" t="s">
        <v>160</v>
      </c>
      <c r="U26" s="119">
        <v>7010.0</v>
      </c>
      <c r="V26" s="119"/>
      <c r="W26" s="119"/>
      <c r="X26" s="119"/>
      <c r="Y26" s="119"/>
      <c r="Z26" s="119"/>
      <c r="AA26" s="119" t="s">
        <v>143</v>
      </c>
      <c r="AB26" s="119" t="str">
        <f t="shared" si="17"/>
        <v>7012-000000</v>
      </c>
      <c r="AC26" s="119">
        <v>571.0</v>
      </c>
      <c r="AD26" s="119" t="str">
        <f t="shared" si="18"/>
        <v>006</v>
      </c>
      <c r="AE26" s="119"/>
      <c r="AF26" s="119"/>
      <c r="AG26" s="119">
        <v>110.0</v>
      </c>
      <c r="AH26" s="119" t="str">
        <f>Summary!$B$2</f>
        <v>USD</v>
      </c>
      <c r="AI26" s="119">
        <f t="shared" ref="AI26:AT26" si="21">IF(C26="",0,C26)</f>
        <v>0</v>
      </c>
      <c r="AJ26" s="119">
        <f t="shared" si="21"/>
        <v>0</v>
      </c>
      <c r="AK26" s="152">
        <f t="shared" si="21"/>
        <v>12</v>
      </c>
      <c r="AL26" s="119">
        <f t="shared" si="21"/>
        <v>0</v>
      </c>
      <c r="AM26" s="119">
        <f t="shared" si="21"/>
        <v>0</v>
      </c>
      <c r="AN26" s="119">
        <f t="shared" si="21"/>
        <v>0</v>
      </c>
      <c r="AO26" s="119">
        <f t="shared" si="21"/>
        <v>0</v>
      </c>
      <c r="AP26" s="119">
        <f t="shared" si="21"/>
        <v>0</v>
      </c>
      <c r="AQ26" s="119">
        <f t="shared" si="21"/>
        <v>0</v>
      </c>
      <c r="AR26" s="119">
        <f t="shared" si="21"/>
        <v>0</v>
      </c>
      <c r="AS26" s="119">
        <f t="shared" si="21"/>
        <v>0</v>
      </c>
      <c r="AT26" s="119">
        <f t="shared" si="21"/>
        <v>0</v>
      </c>
    </row>
    <row r="27" ht="20.25" customHeight="1">
      <c r="A27" s="135">
        <v>7036.0</v>
      </c>
      <c r="B27" s="147" t="str">
        <f>IF(ISTEXT("Recognition - Club-"&amp;VLOOKUP(A27,'Chart of Accounts'!$B$5:$C$50,2,FALSE)),"Recognition - Club-"&amp;VLOOKUP(A27,'Chart of Accounts'!$B$5:$C$50,2,FALSE),"")</f>
        <v>Recognition - Club-Advertising Expense</v>
      </c>
      <c r="C27" s="137"/>
      <c r="D27" s="137"/>
      <c r="E27" s="137"/>
      <c r="F27" s="137"/>
      <c r="G27" s="137"/>
      <c r="H27" s="137"/>
      <c r="I27" s="137"/>
      <c r="J27" s="137"/>
      <c r="K27" s="137"/>
      <c r="L27" s="137"/>
      <c r="M27" s="137"/>
      <c r="N27" s="137"/>
      <c r="O27" s="132">
        <f t="shared" si="16"/>
        <v>0</v>
      </c>
      <c r="P27" s="119"/>
      <c r="Q27" s="119"/>
      <c r="R27" s="119"/>
      <c r="S27" s="119"/>
      <c r="T27" s="119" t="s">
        <v>163</v>
      </c>
      <c r="U27" s="119">
        <v>7012.0</v>
      </c>
      <c r="V27" s="119"/>
      <c r="W27" s="119"/>
      <c r="X27" s="119"/>
      <c r="Y27" s="119"/>
      <c r="Z27" s="119"/>
      <c r="AA27" s="119" t="s">
        <v>143</v>
      </c>
      <c r="AB27" s="119" t="str">
        <f t="shared" si="17"/>
        <v>7036-000000</v>
      </c>
      <c r="AC27" s="119">
        <v>571.0</v>
      </c>
      <c r="AD27" s="119" t="str">
        <f t="shared" si="18"/>
        <v>006</v>
      </c>
      <c r="AE27" s="119"/>
      <c r="AF27" s="119"/>
      <c r="AG27" s="119">
        <v>110.0</v>
      </c>
      <c r="AH27" s="119" t="str">
        <f>Summary!$B$2</f>
        <v>USD</v>
      </c>
      <c r="AI27" s="119">
        <f t="shared" ref="AI27:AT27" si="22">IF(C27="",0,C27)</f>
        <v>0</v>
      </c>
      <c r="AJ27" s="119">
        <f t="shared" si="22"/>
        <v>0</v>
      </c>
      <c r="AK27" s="119">
        <f t="shared" si="22"/>
        <v>0</v>
      </c>
      <c r="AL27" s="119">
        <f t="shared" si="22"/>
        <v>0</v>
      </c>
      <c r="AM27" s="119">
        <f t="shared" si="22"/>
        <v>0</v>
      </c>
      <c r="AN27" s="119">
        <f t="shared" si="22"/>
        <v>0</v>
      </c>
      <c r="AO27" s="119">
        <f t="shared" si="22"/>
        <v>0</v>
      </c>
      <c r="AP27" s="119">
        <f t="shared" si="22"/>
        <v>0</v>
      </c>
      <c r="AQ27" s="119">
        <f t="shared" si="22"/>
        <v>0</v>
      </c>
      <c r="AR27" s="119">
        <f t="shared" si="22"/>
        <v>0</v>
      </c>
      <c r="AS27" s="119">
        <f t="shared" si="22"/>
        <v>0</v>
      </c>
      <c r="AT27" s="119">
        <f t="shared" si="22"/>
        <v>0</v>
      </c>
    </row>
    <row r="28" ht="20.25" customHeight="1">
      <c r="A28" s="135">
        <v>7044.0</v>
      </c>
      <c r="B28" s="147" t="str">
        <f>IF(ISTEXT("Recognition - Club-"&amp;VLOOKUP(A28,'Chart of Accounts'!$B$5:$C$50,2,FALSE)),"Recognition - Club-"&amp;VLOOKUP(A28,'Chart of Accounts'!$B$5:$C$50,2,FALSE),"")</f>
        <v>Recognition - Club-Postage &amp; Shipping Expense</v>
      </c>
      <c r="C28" s="137"/>
      <c r="D28" s="137">
        <v>33.0</v>
      </c>
      <c r="E28" s="137"/>
      <c r="F28" s="137">
        <v>300.0</v>
      </c>
      <c r="G28" s="137"/>
      <c r="H28" s="137"/>
      <c r="I28" s="137"/>
      <c r="J28" s="137">
        <v>50.0</v>
      </c>
      <c r="K28" s="137"/>
      <c r="L28" s="137">
        <v>50.0</v>
      </c>
      <c r="M28" s="137"/>
      <c r="N28" s="137">
        <v>50.0</v>
      </c>
      <c r="O28" s="132">
        <f t="shared" si="16"/>
        <v>483</v>
      </c>
      <c r="P28" s="119"/>
      <c r="Q28" s="119"/>
      <c r="R28" s="119"/>
      <c r="S28" s="119"/>
      <c r="T28" s="119" t="s">
        <v>166</v>
      </c>
      <c r="U28" s="119">
        <v>7014.0</v>
      </c>
      <c r="V28" s="119"/>
      <c r="W28" s="119"/>
      <c r="X28" s="119"/>
      <c r="Y28" s="119"/>
      <c r="Z28" s="119"/>
      <c r="AA28" s="119" t="s">
        <v>143</v>
      </c>
      <c r="AB28" s="119" t="str">
        <f t="shared" si="17"/>
        <v>7044-000000</v>
      </c>
      <c r="AC28" s="119">
        <v>571.0</v>
      </c>
      <c r="AD28" s="119" t="str">
        <f t="shared" si="18"/>
        <v>006</v>
      </c>
      <c r="AE28" s="119"/>
      <c r="AF28" s="119"/>
      <c r="AG28" s="119">
        <v>110.0</v>
      </c>
      <c r="AH28" s="119" t="str">
        <f>Summary!$B$2</f>
        <v>USD</v>
      </c>
      <c r="AI28" s="119">
        <f t="shared" ref="AI28:AT28" si="23">IF(C28="",0,C28)</f>
        <v>0</v>
      </c>
      <c r="AJ28" s="152">
        <f t="shared" si="23"/>
        <v>33</v>
      </c>
      <c r="AK28" s="119">
        <f t="shared" si="23"/>
        <v>0</v>
      </c>
      <c r="AL28" s="152">
        <f t="shared" si="23"/>
        <v>300</v>
      </c>
      <c r="AM28" s="119">
        <f t="shared" si="23"/>
        <v>0</v>
      </c>
      <c r="AN28" s="119">
        <f t="shared" si="23"/>
        <v>0</v>
      </c>
      <c r="AO28" s="119">
        <f t="shared" si="23"/>
        <v>0</v>
      </c>
      <c r="AP28" s="152">
        <f t="shared" si="23"/>
        <v>50</v>
      </c>
      <c r="AQ28" s="119">
        <f t="shared" si="23"/>
        <v>0</v>
      </c>
      <c r="AR28" s="152">
        <f t="shared" si="23"/>
        <v>50</v>
      </c>
      <c r="AS28" s="119">
        <f t="shared" si="23"/>
        <v>0</v>
      </c>
      <c r="AT28" s="152">
        <f t="shared" si="23"/>
        <v>50</v>
      </c>
    </row>
    <row r="29" ht="20.25" customHeight="1">
      <c r="A29" s="135">
        <v>7082.0</v>
      </c>
      <c r="B29" s="147" t="str">
        <f>IF(ISTEXT("Recognition - Club-"&amp;VLOOKUP(A29,'Chart of Accounts'!$B$5:$C$50,2,FALSE)),"Recognition - Club-"&amp;VLOOKUP(A29,'Chart of Accounts'!$B$5:$C$50,2,FALSE),"")</f>
        <v>Recognition - Club-Incentives</v>
      </c>
      <c r="C29" s="137">
        <v>300.0</v>
      </c>
      <c r="D29" s="137">
        <v>220.0</v>
      </c>
      <c r="E29" s="137">
        <f>140+150</f>
        <v>290</v>
      </c>
      <c r="F29" s="137">
        <v>500.0</v>
      </c>
      <c r="G29" s="137"/>
      <c r="H29" s="137">
        <v>200.0</v>
      </c>
      <c r="I29" s="137"/>
      <c r="J29" s="137">
        <v>500.0</v>
      </c>
      <c r="K29" s="137"/>
      <c r="L29" s="137"/>
      <c r="M29" s="137"/>
      <c r="N29" s="137"/>
      <c r="O29" s="132">
        <f t="shared" si="16"/>
        <v>2010</v>
      </c>
      <c r="P29" s="119"/>
      <c r="Q29" s="119"/>
      <c r="R29" s="119"/>
      <c r="S29" s="119"/>
      <c r="T29" s="119" t="s">
        <v>169</v>
      </c>
      <c r="U29" s="119">
        <v>7016.0</v>
      </c>
      <c r="V29" s="119"/>
      <c r="W29" s="119"/>
      <c r="X29" s="119"/>
      <c r="Y29" s="119"/>
      <c r="Z29" s="119"/>
      <c r="AA29" s="119" t="s">
        <v>143</v>
      </c>
      <c r="AB29" s="119" t="str">
        <f t="shared" si="17"/>
        <v>7082-000000</v>
      </c>
      <c r="AC29" s="119">
        <v>571.0</v>
      </c>
      <c r="AD29" s="119" t="str">
        <f t="shared" si="18"/>
        <v>006</v>
      </c>
      <c r="AE29" s="119"/>
      <c r="AF29" s="119"/>
      <c r="AG29" s="119">
        <v>110.0</v>
      </c>
      <c r="AH29" s="119" t="str">
        <f>Summary!$B$2</f>
        <v>USD</v>
      </c>
      <c r="AI29" s="152">
        <f t="shared" ref="AI29:AT29" si="24">IF(C29="",0,C29)</f>
        <v>300</v>
      </c>
      <c r="AJ29" s="152">
        <f t="shared" si="24"/>
        <v>220</v>
      </c>
      <c r="AK29" s="152">
        <f t="shared" si="24"/>
        <v>290</v>
      </c>
      <c r="AL29" s="152">
        <f t="shared" si="24"/>
        <v>500</v>
      </c>
      <c r="AM29" s="119">
        <f t="shared" si="24"/>
        <v>0</v>
      </c>
      <c r="AN29" s="152">
        <f t="shared" si="24"/>
        <v>200</v>
      </c>
      <c r="AO29" s="119">
        <f t="shared" si="24"/>
        <v>0</v>
      </c>
      <c r="AP29" s="152">
        <f t="shared" si="24"/>
        <v>500</v>
      </c>
      <c r="AQ29" s="119">
        <f t="shared" si="24"/>
        <v>0</v>
      </c>
      <c r="AR29" s="119">
        <f t="shared" si="24"/>
        <v>0</v>
      </c>
      <c r="AS29" s="119">
        <f t="shared" si="24"/>
        <v>0</v>
      </c>
      <c r="AT29" s="119">
        <f t="shared" si="24"/>
        <v>0</v>
      </c>
    </row>
    <row r="30" ht="20.25" customHeight="1">
      <c r="A30" s="2"/>
      <c r="B30" s="147" t="str">
        <f>IF(ISTEXT("Recognition - Club-"&amp;VLOOKUP(A30,'Chart of Accounts'!$B$5:$C$50,2,FALSE)),"Recognition - Club-"&amp;VLOOKUP(A30,'Chart of Accounts'!$B$5:$C$50,2,FALSE),"")</f>
        <v/>
      </c>
      <c r="C30" s="137"/>
      <c r="D30" s="137"/>
      <c r="E30" s="137"/>
      <c r="F30" s="137"/>
      <c r="G30" s="137"/>
      <c r="H30" s="137"/>
      <c r="I30" s="137"/>
      <c r="J30" s="137"/>
      <c r="K30" s="137"/>
      <c r="L30" s="137"/>
      <c r="M30" s="137"/>
      <c r="N30" s="137"/>
      <c r="O30" s="132">
        <f t="shared" si="16"/>
        <v>0</v>
      </c>
      <c r="P30" s="119"/>
      <c r="Q30" s="119"/>
      <c r="R30" s="119"/>
      <c r="S30" s="119"/>
      <c r="T30" s="119" t="s">
        <v>171</v>
      </c>
      <c r="U30" s="119">
        <v>7018.0</v>
      </c>
      <c r="V30" s="119"/>
      <c r="W30" s="119"/>
      <c r="X30" s="119"/>
      <c r="Y30" s="119"/>
      <c r="Z30" s="119"/>
      <c r="AA30" s="119" t="s">
        <v>143</v>
      </c>
      <c r="AB30" s="119" t="str">
        <f t="shared" si="17"/>
        <v/>
      </c>
      <c r="AC30" s="119">
        <v>571.0</v>
      </c>
      <c r="AD30" s="119" t="str">
        <f t="shared" si="18"/>
        <v>006</v>
      </c>
      <c r="AE30" s="119"/>
      <c r="AF30" s="119"/>
      <c r="AG30" s="119">
        <v>110.0</v>
      </c>
      <c r="AH30" s="119" t="str">
        <f>Summary!$B$2</f>
        <v>USD</v>
      </c>
      <c r="AI30" s="119">
        <f t="shared" ref="AI30:AT30" si="25">IF(C30="",0,C30)</f>
        <v>0</v>
      </c>
      <c r="AJ30" s="119">
        <f t="shared" si="25"/>
        <v>0</v>
      </c>
      <c r="AK30" s="119">
        <f t="shared" si="25"/>
        <v>0</v>
      </c>
      <c r="AL30" s="119">
        <f t="shared" si="25"/>
        <v>0</v>
      </c>
      <c r="AM30" s="119">
        <f t="shared" si="25"/>
        <v>0</v>
      </c>
      <c r="AN30" s="119">
        <f t="shared" si="25"/>
        <v>0</v>
      </c>
      <c r="AO30" s="119">
        <f t="shared" si="25"/>
        <v>0</v>
      </c>
      <c r="AP30" s="119">
        <f t="shared" si="25"/>
        <v>0</v>
      </c>
      <c r="AQ30" s="119">
        <f t="shared" si="25"/>
        <v>0</v>
      </c>
      <c r="AR30" s="119">
        <f t="shared" si="25"/>
        <v>0</v>
      </c>
      <c r="AS30" s="119">
        <f t="shared" si="25"/>
        <v>0</v>
      </c>
      <c r="AT30" s="119">
        <f t="shared" si="25"/>
        <v>0</v>
      </c>
    </row>
    <row r="31" ht="20.25" customHeight="1">
      <c r="A31" s="2"/>
      <c r="B31" s="147" t="str">
        <f>IF(ISTEXT("Recognition - Club-"&amp;VLOOKUP(A31,'Chart of Accounts'!$B$5:$C$50,2,FALSE)),"Recognition - Club-"&amp;VLOOKUP(A31,'Chart of Accounts'!$B$5:$C$50,2,FALSE),"")</f>
        <v/>
      </c>
      <c r="C31" s="137"/>
      <c r="D31" s="137"/>
      <c r="E31" s="137"/>
      <c r="F31" s="137"/>
      <c r="G31" s="137"/>
      <c r="H31" s="137"/>
      <c r="I31" s="137"/>
      <c r="J31" s="137"/>
      <c r="K31" s="137"/>
      <c r="L31" s="137"/>
      <c r="M31" s="137"/>
      <c r="N31" s="137"/>
      <c r="O31" s="132">
        <f t="shared" si="16"/>
        <v>0</v>
      </c>
      <c r="P31" s="119"/>
      <c r="Q31" s="119"/>
      <c r="R31" s="119"/>
      <c r="S31" s="119"/>
      <c r="T31" s="119" t="s">
        <v>173</v>
      </c>
      <c r="U31" s="119">
        <v>7020.0</v>
      </c>
      <c r="V31" s="119"/>
      <c r="W31" s="119"/>
      <c r="X31" s="119"/>
      <c r="Y31" s="119"/>
      <c r="Z31" s="119"/>
      <c r="AA31" s="119" t="s">
        <v>143</v>
      </c>
      <c r="AB31" s="119" t="str">
        <f t="shared" si="17"/>
        <v/>
      </c>
      <c r="AC31" s="119">
        <v>571.0</v>
      </c>
      <c r="AD31" s="119" t="str">
        <f t="shared" si="18"/>
        <v>006</v>
      </c>
      <c r="AE31" s="119"/>
      <c r="AF31" s="119"/>
      <c r="AG31" s="119">
        <v>110.0</v>
      </c>
      <c r="AH31" s="119" t="str">
        <f>Summary!$B$2</f>
        <v>USD</v>
      </c>
      <c r="AI31" s="119">
        <f t="shared" ref="AI31:AT31" si="26">IF(C31="",0,C31)</f>
        <v>0</v>
      </c>
      <c r="AJ31" s="119">
        <f t="shared" si="26"/>
        <v>0</v>
      </c>
      <c r="AK31" s="119">
        <f t="shared" si="26"/>
        <v>0</v>
      </c>
      <c r="AL31" s="119">
        <f t="shared" si="26"/>
        <v>0</v>
      </c>
      <c r="AM31" s="119">
        <f t="shared" si="26"/>
        <v>0</v>
      </c>
      <c r="AN31" s="119">
        <f t="shared" si="26"/>
        <v>0</v>
      </c>
      <c r="AO31" s="119">
        <f t="shared" si="26"/>
        <v>0</v>
      </c>
      <c r="AP31" s="119">
        <f t="shared" si="26"/>
        <v>0</v>
      </c>
      <c r="AQ31" s="119">
        <f t="shared" si="26"/>
        <v>0</v>
      </c>
      <c r="AR31" s="119">
        <f t="shared" si="26"/>
        <v>0</v>
      </c>
      <c r="AS31" s="119">
        <f t="shared" si="26"/>
        <v>0</v>
      </c>
      <c r="AT31" s="119">
        <f t="shared" si="26"/>
        <v>0</v>
      </c>
    </row>
    <row r="32" ht="20.25" customHeight="1">
      <c r="A32" s="2"/>
      <c r="B32" s="147" t="str">
        <f>IF(ISTEXT("Recognition - Club-"&amp;VLOOKUP(A32,'Chart of Accounts'!$B$5:$C$50,2,FALSE)),"Recognition - Club-"&amp;VLOOKUP(A32,'Chart of Accounts'!$B$5:$C$50,2,FALSE),"")</f>
        <v/>
      </c>
      <c r="C32" s="137"/>
      <c r="D32" s="137"/>
      <c r="E32" s="137"/>
      <c r="F32" s="137"/>
      <c r="G32" s="137"/>
      <c r="H32" s="137"/>
      <c r="I32" s="137"/>
      <c r="J32" s="137"/>
      <c r="K32" s="137"/>
      <c r="L32" s="137"/>
      <c r="M32" s="137"/>
      <c r="N32" s="137"/>
      <c r="O32" s="132">
        <f t="shared" si="16"/>
        <v>0</v>
      </c>
      <c r="P32" s="119"/>
      <c r="Q32" s="119"/>
      <c r="R32" s="119"/>
      <c r="S32" s="119"/>
      <c r="T32" s="119" t="s">
        <v>175</v>
      </c>
      <c r="U32" s="119">
        <v>7022.0</v>
      </c>
      <c r="V32" s="119"/>
      <c r="W32" s="119"/>
      <c r="X32" s="119"/>
      <c r="Y32" s="119"/>
      <c r="Z32" s="119"/>
      <c r="AA32" s="119" t="s">
        <v>143</v>
      </c>
      <c r="AB32" s="119" t="str">
        <f t="shared" si="17"/>
        <v/>
      </c>
      <c r="AC32" s="119">
        <v>571.0</v>
      </c>
      <c r="AD32" s="119" t="str">
        <f t="shared" si="18"/>
        <v>006</v>
      </c>
      <c r="AE32" s="119"/>
      <c r="AF32" s="119"/>
      <c r="AG32" s="119">
        <v>110.0</v>
      </c>
      <c r="AH32" s="119" t="str">
        <f>Summary!$B$2</f>
        <v>USD</v>
      </c>
      <c r="AI32" s="119">
        <f t="shared" ref="AI32:AT32" si="27">IF(C32="",0,C32)</f>
        <v>0</v>
      </c>
      <c r="AJ32" s="119">
        <f t="shared" si="27"/>
        <v>0</v>
      </c>
      <c r="AK32" s="119">
        <f t="shared" si="27"/>
        <v>0</v>
      </c>
      <c r="AL32" s="119">
        <f t="shared" si="27"/>
        <v>0</v>
      </c>
      <c r="AM32" s="119">
        <f t="shared" si="27"/>
        <v>0</v>
      </c>
      <c r="AN32" s="119">
        <f t="shared" si="27"/>
        <v>0</v>
      </c>
      <c r="AO32" s="119">
        <f t="shared" si="27"/>
        <v>0</v>
      </c>
      <c r="AP32" s="119">
        <f t="shared" si="27"/>
        <v>0</v>
      </c>
      <c r="AQ32" s="119">
        <f t="shared" si="27"/>
        <v>0</v>
      </c>
      <c r="AR32" s="119">
        <f t="shared" si="27"/>
        <v>0</v>
      </c>
      <c r="AS32" s="119">
        <f t="shared" si="27"/>
        <v>0</v>
      </c>
      <c r="AT32" s="119">
        <f t="shared" si="27"/>
        <v>0</v>
      </c>
    </row>
    <row r="33" ht="20.25" customHeight="1">
      <c r="A33" s="150" t="s">
        <v>234</v>
      </c>
      <c r="B33" s="151"/>
      <c r="C33" s="154">
        <f t="shared" ref="C33:O33" si="28">SUM(C23:C32)</f>
        <v>300</v>
      </c>
      <c r="D33" s="154">
        <f t="shared" si="28"/>
        <v>253</v>
      </c>
      <c r="E33" s="154">
        <f t="shared" si="28"/>
        <v>302</v>
      </c>
      <c r="F33" s="154">
        <f t="shared" si="28"/>
        <v>800</v>
      </c>
      <c r="G33" s="154">
        <f t="shared" si="28"/>
        <v>0</v>
      </c>
      <c r="H33" s="154">
        <f t="shared" si="28"/>
        <v>200</v>
      </c>
      <c r="I33" s="154">
        <f t="shared" si="28"/>
        <v>0</v>
      </c>
      <c r="J33" s="154">
        <f t="shared" si="28"/>
        <v>550</v>
      </c>
      <c r="K33" s="154">
        <f t="shared" si="28"/>
        <v>0</v>
      </c>
      <c r="L33" s="154">
        <f t="shared" si="28"/>
        <v>50</v>
      </c>
      <c r="M33" s="154">
        <f t="shared" si="28"/>
        <v>0</v>
      </c>
      <c r="N33" s="154">
        <f t="shared" si="28"/>
        <v>50</v>
      </c>
      <c r="O33" s="154">
        <f t="shared" si="28"/>
        <v>2505</v>
      </c>
      <c r="P33" s="119"/>
      <c r="Q33" s="119"/>
      <c r="R33" s="119"/>
      <c r="S33" s="119"/>
      <c r="T33" s="119" t="s">
        <v>177</v>
      </c>
      <c r="U33" s="119">
        <v>7024.0</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15.75" customHeight="1">
      <c r="A34" s="140"/>
      <c r="B34" s="134"/>
      <c r="C34" s="131"/>
      <c r="D34" s="132"/>
      <c r="E34" s="132"/>
      <c r="F34" s="132"/>
      <c r="G34" s="132"/>
      <c r="H34" s="132"/>
      <c r="I34" s="132"/>
      <c r="J34" s="132"/>
      <c r="K34" s="132"/>
      <c r="L34" s="132"/>
      <c r="M34" s="132"/>
      <c r="N34" s="132"/>
      <c r="O34" s="132"/>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15.75" customHeight="1">
      <c r="A35" s="150" t="s">
        <v>235</v>
      </c>
      <c r="B35" s="151"/>
      <c r="C35" s="132"/>
      <c r="D35" s="132"/>
      <c r="E35" s="132"/>
      <c r="F35" s="132"/>
      <c r="G35" s="132"/>
      <c r="H35" s="132"/>
      <c r="I35" s="132"/>
      <c r="J35" s="132"/>
      <c r="K35" s="132"/>
      <c r="L35" s="132"/>
      <c r="M35" s="132"/>
      <c r="N35" s="132"/>
      <c r="O35" s="132"/>
      <c r="P35" s="119"/>
      <c r="Q35" s="119"/>
      <c r="R35" s="119"/>
      <c r="S35" s="119"/>
      <c r="T35" s="139" t="s">
        <v>148</v>
      </c>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20.25" customHeight="1">
      <c r="A36" s="135">
        <v>7006.0</v>
      </c>
      <c r="B36" s="147" t="str">
        <f>IF(ISTEXT("Recognition - Area-"&amp;VLOOKUP(A36,'Chart of Accounts'!$B$5:$C$50,2,FALSE)),"Recognition - Area-"&amp;VLOOKUP(A36,'Chart of Accounts'!$B$5:$C$50,2,FALSE),"")</f>
        <v>Recognition - Area-Educational Materials</v>
      </c>
      <c r="C36" s="137"/>
      <c r="D36" s="137"/>
      <c r="E36" s="137"/>
      <c r="F36" s="137"/>
      <c r="G36" s="137"/>
      <c r="H36" s="137"/>
      <c r="I36" s="137"/>
      <c r="J36" s="137"/>
      <c r="K36" s="137"/>
      <c r="L36" s="137"/>
      <c r="M36" s="137"/>
      <c r="N36" s="137"/>
      <c r="O36" s="132">
        <f t="shared" ref="O36:O45" si="30">SUM(C36:N36)</f>
        <v>0</v>
      </c>
      <c r="P36" s="119"/>
      <c r="Q36" s="119"/>
      <c r="R36" s="119"/>
      <c r="S36" s="119"/>
      <c r="T36" s="119" t="s">
        <v>151</v>
      </c>
      <c r="U36" s="119">
        <v>7004.0</v>
      </c>
      <c r="V36" s="119"/>
      <c r="W36" s="119"/>
      <c r="X36" s="119"/>
      <c r="Y36" s="119"/>
      <c r="Z36" s="119"/>
      <c r="AA36" s="119" t="s">
        <v>143</v>
      </c>
      <c r="AB36" s="119" t="str">
        <f t="shared" ref="AB36:AB45" si="31">IF(A36="","",A36&amp;"-000000")</f>
        <v>7006-000000</v>
      </c>
      <c r="AC36" s="119">
        <v>572.0</v>
      </c>
      <c r="AD36" s="119" t="str">
        <f t="shared" ref="AD36:AD45" si="32">IF(LEN($O$1)=3,$O$1,IF(LEN($O$1)=2,0&amp;$O$1,IF(LEN($O$1)=1,0&amp;0&amp;$O$1,"ERROR")))</f>
        <v>006</v>
      </c>
      <c r="AE36" s="119"/>
      <c r="AF36" s="119"/>
      <c r="AG36" s="119">
        <v>110.0</v>
      </c>
      <c r="AH36" s="119" t="str">
        <f>Summary!$B$2</f>
        <v>USD</v>
      </c>
      <c r="AI36" s="119">
        <f t="shared" ref="AI36:AT36" si="29">IF(C36="",0,C36)</f>
        <v>0</v>
      </c>
      <c r="AJ36" s="119">
        <f t="shared" si="29"/>
        <v>0</v>
      </c>
      <c r="AK36" s="119">
        <f t="shared" si="29"/>
        <v>0</v>
      </c>
      <c r="AL36" s="119">
        <f t="shared" si="29"/>
        <v>0</v>
      </c>
      <c r="AM36" s="119">
        <f t="shared" si="29"/>
        <v>0</v>
      </c>
      <c r="AN36" s="119">
        <f t="shared" si="29"/>
        <v>0</v>
      </c>
      <c r="AO36" s="119">
        <f t="shared" si="29"/>
        <v>0</v>
      </c>
      <c r="AP36" s="119">
        <f t="shared" si="29"/>
        <v>0</v>
      </c>
      <c r="AQ36" s="119">
        <f t="shared" si="29"/>
        <v>0</v>
      </c>
      <c r="AR36" s="119">
        <f t="shared" si="29"/>
        <v>0</v>
      </c>
      <c r="AS36" s="119">
        <f t="shared" si="29"/>
        <v>0</v>
      </c>
      <c r="AT36" s="119">
        <f t="shared" si="29"/>
        <v>0</v>
      </c>
    </row>
    <row r="37" ht="20.25" customHeight="1">
      <c r="A37" s="135">
        <v>7008.0</v>
      </c>
      <c r="B37" s="147" t="str">
        <f>IF(ISTEXT("Recognition - Area-"&amp;VLOOKUP(A37,'Chart of Accounts'!$B$5:$C$50,2,FALSE)),"Recognition - Area-"&amp;VLOOKUP(A37,'Chart of Accounts'!$B$5:$C$50,2,FALSE),"")</f>
        <v>Recognition - Area-Promotional Materials</v>
      </c>
      <c r="C37" s="137"/>
      <c r="D37" s="137"/>
      <c r="E37" s="137"/>
      <c r="F37" s="137"/>
      <c r="G37" s="137"/>
      <c r="H37" s="137"/>
      <c r="I37" s="137"/>
      <c r="J37" s="137"/>
      <c r="K37" s="137"/>
      <c r="L37" s="137"/>
      <c r="M37" s="137"/>
      <c r="N37" s="137"/>
      <c r="O37" s="132">
        <f t="shared" si="30"/>
        <v>0</v>
      </c>
      <c r="P37" s="119"/>
      <c r="Q37" s="119"/>
      <c r="R37" s="119"/>
      <c r="S37" s="119"/>
      <c r="T37" s="119" t="s">
        <v>154</v>
      </c>
      <c r="U37" s="119">
        <v>7006.0</v>
      </c>
      <c r="V37" s="119"/>
      <c r="W37" s="119"/>
      <c r="X37" s="119"/>
      <c r="Y37" s="119"/>
      <c r="Z37" s="119"/>
      <c r="AA37" s="119" t="s">
        <v>143</v>
      </c>
      <c r="AB37" s="119" t="str">
        <f t="shared" si="31"/>
        <v>7008-000000</v>
      </c>
      <c r="AC37" s="119">
        <v>572.0</v>
      </c>
      <c r="AD37" s="119" t="str">
        <f t="shared" si="32"/>
        <v>006</v>
      </c>
      <c r="AE37" s="119"/>
      <c r="AF37" s="119"/>
      <c r="AG37" s="119">
        <v>110.0</v>
      </c>
      <c r="AH37" s="119" t="str">
        <f>Summary!$B$2</f>
        <v>USD</v>
      </c>
      <c r="AI37" s="119">
        <f t="shared" ref="AI37:AT37" si="33">IF(C37="",0,C37)</f>
        <v>0</v>
      </c>
      <c r="AJ37" s="119">
        <f t="shared" si="33"/>
        <v>0</v>
      </c>
      <c r="AK37" s="119">
        <f t="shared" si="33"/>
        <v>0</v>
      </c>
      <c r="AL37" s="119">
        <f t="shared" si="33"/>
        <v>0</v>
      </c>
      <c r="AM37" s="119">
        <f t="shared" si="33"/>
        <v>0</v>
      </c>
      <c r="AN37" s="119">
        <f t="shared" si="33"/>
        <v>0</v>
      </c>
      <c r="AO37" s="119">
        <f t="shared" si="33"/>
        <v>0</v>
      </c>
      <c r="AP37" s="119">
        <f t="shared" si="33"/>
        <v>0</v>
      </c>
      <c r="AQ37" s="119">
        <f t="shared" si="33"/>
        <v>0</v>
      </c>
      <c r="AR37" s="119">
        <f t="shared" si="33"/>
        <v>0</v>
      </c>
      <c r="AS37" s="119">
        <f t="shared" si="33"/>
        <v>0</v>
      </c>
      <c r="AT37" s="119">
        <f t="shared" si="33"/>
        <v>0</v>
      </c>
    </row>
    <row r="38" ht="20.25" customHeight="1">
      <c r="A38" s="135">
        <v>7010.0</v>
      </c>
      <c r="B38" s="147" t="str">
        <f>IF(ISTEXT("Recognition - Area-"&amp;VLOOKUP(A38,'Chart of Accounts'!$B$5:$C$50,2,FALSE)),"Recognition - Area-"&amp;VLOOKUP(A38,'Chart of Accounts'!$B$5:$C$50,2,FALSE),"")</f>
        <v>Recognition - Area-Awards Expense (Trophies, Plaques, Ribbons &amp; Certificates)</v>
      </c>
      <c r="C38" s="137"/>
      <c r="D38" s="137"/>
      <c r="E38" s="137"/>
      <c r="F38" s="137"/>
      <c r="G38" s="137"/>
      <c r="H38" s="137"/>
      <c r="I38" s="137"/>
      <c r="J38" s="137"/>
      <c r="K38" s="137"/>
      <c r="L38" s="137"/>
      <c r="M38" s="137"/>
      <c r="N38" s="137"/>
      <c r="O38" s="132">
        <f t="shared" si="30"/>
        <v>0</v>
      </c>
      <c r="P38" s="119"/>
      <c r="Q38" s="119"/>
      <c r="R38" s="119"/>
      <c r="S38" s="119"/>
      <c r="T38" s="119" t="s">
        <v>157</v>
      </c>
      <c r="U38" s="119">
        <v>7008.0</v>
      </c>
      <c r="V38" s="119"/>
      <c r="W38" s="119"/>
      <c r="X38" s="119"/>
      <c r="Y38" s="119"/>
      <c r="Z38" s="119"/>
      <c r="AA38" s="119" t="s">
        <v>143</v>
      </c>
      <c r="AB38" s="119" t="str">
        <f t="shared" si="31"/>
        <v>7010-000000</v>
      </c>
      <c r="AC38" s="119">
        <v>572.0</v>
      </c>
      <c r="AD38" s="119" t="str">
        <f t="shared" si="32"/>
        <v>006</v>
      </c>
      <c r="AE38" s="119"/>
      <c r="AF38" s="119"/>
      <c r="AG38" s="119">
        <v>110.0</v>
      </c>
      <c r="AH38" s="119" t="str">
        <f>Summary!$B$2</f>
        <v>USD</v>
      </c>
      <c r="AI38" s="119">
        <f t="shared" ref="AI38:AT38" si="34">IF(C38="",0,C38)</f>
        <v>0</v>
      </c>
      <c r="AJ38" s="119">
        <f t="shared" si="34"/>
        <v>0</v>
      </c>
      <c r="AK38" s="119">
        <f t="shared" si="34"/>
        <v>0</v>
      </c>
      <c r="AL38" s="119">
        <f t="shared" si="34"/>
        <v>0</v>
      </c>
      <c r="AM38" s="119">
        <f t="shared" si="34"/>
        <v>0</v>
      </c>
      <c r="AN38" s="119">
        <f t="shared" si="34"/>
        <v>0</v>
      </c>
      <c r="AO38" s="119">
        <f t="shared" si="34"/>
        <v>0</v>
      </c>
      <c r="AP38" s="119">
        <f t="shared" si="34"/>
        <v>0</v>
      </c>
      <c r="AQ38" s="119">
        <f t="shared" si="34"/>
        <v>0</v>
      </c>
      <c r="AR38" s="119">
        <f t="shared" si="34"/>
        <v>0</v>
      </c>
      <c r="AS38" s="119">
        <f t="shared" si="34"/>
        <v>0</v>
      </c>
      <c r="AT38" s="119">
        <f t="shared" si="34"/>
        <v>0</v>
      </c>
    </row>
    <row r="39" ht="20.25" customHeight="1">
      <c r="A39" s="135">
        <v>7012.0</v>
      </c>
      <c r="B39" s="147" t="str">
        <f>IF(ISTEXT("Recognition - Area-"&amp;VLOOKUP(A39,'Chart of Accounts'!$B$5:$C$50,2,FALSE)),"Recognition - Area-"&amp;VLOOKUP(A39,'Chart of Accounts'!$B$5:$C$50,2,FALSE),"")</f>
        <v>Recognition - Area-Supplies &amp; Stationery Expense</v>
      </c>
      <c r="C39" s="137"/>
      <c r="D39" s="137"/>
      <c r="E39" s="137"/>
      <c r="F39" s="137"/>
      <c r="G39" s="137"/>
      <c r="H39" s="137"/>
      <c r="I39" s="137"/>
      <c r="J39" s="137"/>
      <c r="K39" s="137"/>
      <c r="L39" s="137"/>
      <c r="M39" s="137"/>
      <c r="N39" s="137"/>
      <c r="O39" s="132">
        <f t="shared" si="30"/>
        <v>0</v>
      </c>
      <c r="P39" s="119"/>
      <c r="Q39" s="119"/>
      <c r="R39" s="119"/>
      <c r="S39" s="119"/>
      <c r="T39" s="119" t="s">
        <v>160</v>
      </c>
      <c r="U39" s="119">
        <v>7010.0</v>
      </c>
      <c r="V39" s="119"/>
      <c r="W39" s="119"/>
      <c r="X39" s="119"/>
      <c r="Y39" s="119"/>
      <c r="Z39" s="119"/>
      <c r="AA39" s="119" t="s">
        <v>143</v>
      </c>
      <c r="AB39" s="119" t="str">
        <f t="shared" si="31"/>
        <v>7012-000000</v>
      </c>
      <c r="AC39" s="119">
        <v>572.0</v>
      </c>
      <c r="AD39" s="119" t="str">
        <f t="shared" si="32"/>
        <v>006</v>
      </c>
      <c r="AE39" s="119"/>
      <c r="AF39" s="119"/>
      <c r="AG39" s="119">
        <v>110.0</v>
      </c>
      <c r="AH39" s="119" t="str">
        <f>Summary!$B$2</f>
        <v>USD</v>
      </c>
      <c r="AI39" s="119">
        <f t="shared" ref="AI39:AT39" si="35">IF(C39="",0,C39)</f>
        <v>0</v>
      </c>
      <c r="AJ39" s="119">
        <f t="shared" si="35"/>
        <v>0</v>
      </c>
      <c r="AK39" s="119">
        <f t="shared" si="35"/>
        <v>0</v>
      </c>
      <c r="AL39" s="119">
        <f t="shared" si="35"/>
        <v>0</v>
      </c>
      <c r="AM39" s="119">
        <f t="shared" si="35"/>
        <v>0</v>
      </c>
      <c r="AN39" s="119">
        <f t="shared" si="35"/>
        <v>0</v>
      </c>
      <c r="AO39" s="119">
        <f t="shared" si="35"/>
        <v>0</v>
      </c>
      <c r="AP39" s="119">
        <f t="shared" si="35"/>
        <v>0</v>
      </c>
      <c r="AQ39" s="119">
        <f t="shared" si="35"/>
        <v>0</v>
      </c>
      <c r="AR39" s="119">
        <f t="shared" si="35"/>
        <v>0</v>
      </c>
      <c r="AS39" s="119">
        <f t="shared" si="35"/>
        <v>0</v>
      </c>
      <c r="AT39" s="119">
        <f t="shared" si="35"/>
        <v>0</v>
      </c>
    </row>
    <row r="40" ht="20.25" customHeight="1">
      <c r="A40" s="135">
        <v>7036.0</v>
      </c>
      <c r="B40" s="147" t="str">
        <f>IF(ISTEXT("Recognition - Area-"&amp;VLOOKUP(A40,'Chart of Accounts'!$B$5:$C$50,2,FALSE)),"Recognition - Area-"&amp;VLOOKUP(A40,'Chart of Accounts'!$B$5:$C$50,2,FALSE),"")</f>
        <v>Recognition - Area-Advertising Expense</v>
      </c>
      <c r="C40" s="137"/>
      <c r="D40" s="137"/>
      <c r="E40" s="137"/>
      <c r="F40" s="137"/>
      <c r="G40" s="137"/>
      <c r="H40" s="137"/>
      <c r="I40" s="137"/>
      <c r="J40" s="137"/>
      <c r="K40" s="137"/>
      <c r="L40" s="137"/>
      <c r="M40" s="137"/>
      <c r="N40" s="137"/>
      <c r="O40" s="132">
        <f t="shared" si="30"/>
        <v>0</v>
      </c>
      <c r="P40" s="119"/>
      <c r="Q40" s="119"/>
      <c r="R40" s="119"/>
      <c r="S40" s="119"/>
      <c r="T40" s="119" t="s">
        <v>163</v>
      </c>
      <c r="U40" s="119">
        <v>7012.0</v>
      </c>
      <c r="V40" s="119"/>
      <c r="W40" s="119"/>
      <c r="X40" s="119"/>
      <c r="Y40" s="119"/>
      <c r="Z40" s="119"/>
      <c r="AA40" s="119" t="s">
        <v>143</v>
      </c>
      <c r="AB40" s="119" t="str">
        <f t="shared" si="31"/>
        <v>7036-000000</v>
      </c>
      <c r="AC40" s="119">
        <v>572.0</v>
      </c>
      <c r="AD40" s="119" t="str">
        <f t="shared" si="32"/>
        <v>006</v>
      </c>
      <c r="AE40" s="119"/>
      <c r="AF40" s="119"/>
      <c r="AG40" s="119">
        <v>110.0</v>
      </c>
      <c r="AH40" s="119" t="str">
        <f>Summary!$B$2</f>
        <v>USD</v>
      </c>
      <c r="AI40" s="119">
        <f t="shared" ref="AI40:AT40" si="36">IF(C40="",0,C40)</f>
        <v>0</v>
      </c>
      <c r="AJ40" s="119">
        <f t="shared" si="36"/>
        <v>0</v>
      </c>
      <c r="AK40" s="119">
        <f t="shared" si="36"/>
        <v>0</v>
      </c>
      <c r="AL40" s="119">
        <f t="shared" si="36"/>
        <v>0</v>
      </c>
      <c r="AM40" s="119">
        <f t="shared" si="36"/>
        <v>0</v>
      </c>
      <c r="AN40" s="119">
        <f t="shared" si="36"/>
        <v>0</v>
      </c>
      <c r="AO40" s="119">
        <f t="shared" si="36"/>
        <v>0</v>
      </c>
      <c r="AP40" s="119">
        <f t="shared" si="36"/>
        <v>0</v>
      </c>
      <c r="AQ40" s="119">
        <f t="shared" si="36"/>
        <v>0</v>
      </c>
      <c r="AR40" s="119">
        <f t="shared" si="36"/>
        <v>0</v>
      </c>
      <c r="AS40" s="119">
        <f t="shared" si="36"/>
        <v>0</v>
      </c>
      <c r="AT40" s="119">
        <f t="shared" si="36"/>
        <v>0</v>
      </c>
    </row>
    <row r="41" ht="20.25" customHeight="1">
      <c r="A41" s="135">
        <v>7044.0</v>
      </c>
      <c r="B41" s="147" t="str">
        <f>IF(ISTEXT("Recognition - Area-"&amp;VLOOKUP(A41,'Chart of Accounts'!$B$5:$C$50,2,FALSE)),"Recognition - Area-"&amp;VLOOKUP(A41,'Chart of Accounts'!$B$5:$C$50,2,FALSE),"")</f>
        <v>Recognition - Area-Postage &amp; Shipping Expense</v>
      </c>
      <c r="C41" s="137"/>
      <c r="D41" s="137"/>
      <c r="E41" s="137"/>
      <c r="F41" s="137">
        <v>100.0</v>
      </c>
      <c r="G41" s="137"/>
      <c r="H41" s="137"/>
      <c r="I41" s="137"/>
      <c r="J41" s="153">
        <v>1140.0</v>
      </c>
      <c r="K41" s="137"/>
      <c r="L41" s="137"/>
      <c r="M41" s="137"/>
      <c r="N41" s="137"/>
      <c r="O41" s="132">
        <f t="shared" si="30"/>
        <v>1240</v>
      </c>
      <c r="P41" s="119"/>
      <c r="Q41" s="119"/>
      <c r="R41" s="119"/>
      <c r="S41" s="119"/>
      <c r="T41" s="119" t="s">
        <v>166</v>
      </c>
      <c r="U41" s="119">
        <v>7014.0</v>
      </c>
      <c r="V41" s="119"/>
      <c r="W41" s="119"/>
      <c r="X41" s="119"/>
      <c r="Y41" s="119"/>
      <c r="Z41" s="119"/>
      <c r="AA41" s="119" t="s">
        <v>143</v>
      </c>
      <c r="AB41" s="119" t="str">
        <f t="shared" si="31"/>
        <v>7044-000000</v>
      </c>
      <c r="AC41" s="119">
        <v>572.0</v>
      </c>
      <c r="AD41" s="119" t="str">
        <f t="shared" si="32"/>
        <v>006</v>
      </c>
      <c r="AE41" s="119"/>
      <c r="AF41" s="119"/>
      <c r="AG41" s="119">
        <v>110.0</v>
      </c>
      <c r="AH41" s="119" t="str">
        <f>Summary!$B$2</f>
        <v>USD</v>
      </c>
      <c r="AI41" s="119">
        <f t="shared" ref="AI41:AT41" si="37">IF(C41="",0,C41)</f>
        <v>0</v>
      </c>
      <c r="AJ41" s="119">
        <f t="shared" si="37"/>
        <v>0</v>
      </c>
      <c r="AK41" s="119">
        <f t="shared" si="37"/>
        <v>0</v>
      </c>
      <c r="AL41" s="152">
        <f t="shared" si="37"/>
        <v>100</v>
      </c>
      <c r="AM41" s="119">
        <f t="shared" si="37"/>
        <v>0</v>
      </c>
      <c r="AN41" s="119">
        <f t="shared" si="37"/>
        <v>0</v>
      </c>
      <c r="AO41" s="119">
        <f t="shared" si="37"/>
        <v>0</v>
      </c>
      <c r="AP41" s="152">
        <f t="shared" si="37"/>
        <v>1140</v>
      </c>
      <c r="AQ41" s="119">
        <f t="shared" si="37"/>
        <v>0</v>
      </c>
      <c r="AR41" s="119">
        <f t="shared" si="37"/>
        <v>0</v>
      </c>
      <c r="AS41" s="119">
        <f t="shared" si="37"/>
        <v>0</v>
      </c>
      <c r="AT41" s="119">
        <f t="shared" si="37"/>
        <v>0</v>
      </c>
    </row>
    <row r="42" ht="20.25" customHeight="1">
      <c r="A42" s="135">
        <v>7082.0</v>
      </c>
      <c r="B42" s="147" t="str">
        <f>IF(ISTEXT("Recognition - Area-"&amp;VLOOKUP(A42,'Chart of Accounts'!$B$5:$C$50,2,FALSE)),"Recognition - Area-"&amp;VLOOKUP(A42,'Chart of Accounts'!$B$5:$C$50,2,FALSE),"")</f>
        <v>Recognition - Area-Incentives</v>
      </c>
      <c r="C42" s="137"/>
      <c r="D42" s="137"/>
      <c r="E42" s="137"/>
      <c r="F42" s="137">
        <v>400.0</v>
      </c>
      <c r="G42" s="137"/>
      <c r="H42" s="137"/>
      <c r="I42" s="137"/>
      <c r="J42" s="137"/>
      <c r="K42" s="137"/>
      <c r="L42" s="137"/>
      <c r="M42" s="137"/>
      <c r="N42" s="137"/>
      <c r="O42" s="132">
        <f t="shared" si="30"/>
        <v>400</v>
      </c>
      <c r="P42" s="119"/>
      <c r="Q42" s="119"/>
      <c r="R42" s="119"/>
      <c r="S42" s="119"/>
      <c r="T42" s="119" t="s">
        <v>169</v>
      </c>
      <c r="U42" s="119">
        <v>7016.0</v>
      </c>
      <c r="V42" s="119"/>
      <c r="W42" s="119"/>
      <c r="X42" s="119"/>
      <c r="Y42" s="119"/>
      <c r="Z42" s="119"/>
      <c r="AA42" s="119" t="s">
        <v>143</v>
      </c>
      <c r="AB42" s="119" t="str">
        <f t="shared" si="31"/>
        <v>7082-000000</v>
      </c>
      <c r="AC42" s="119">
        <v>572.0</v>
      </c>
      <c r="AD42" s="119" t="str">
        <f t="shared" si="32"/>
        <v>006</v>
      </c>
      <c r="AE42" s="119"/>
      <c r="AF42" s="119"/>
      <c r="AG42" s="119">
        <v>110.0</v>
      </c>
      <c r="AH42" s="119" t="str">
        <f>Summary!$B$2</f>
        <v>USD</v>
      </c>
      <c r="AI42" s="119">
        <f t="shared" ref="AI42:AT42" si="38">IF(C42="",0,C42)</f>
        <v>0</v>
      </c>
      <c r="AJ42" s="119">
        <f t="shared" si="38"/>
        <v>0</v>
      </c>
      <c r="AK42" s="119">
        <f t="shared" si="38"/>
        <v>0</v>
      </c>
      <c r="AL42" s="152">
        <f t="shared" si="38"/>
        <v>400</v>
      </c>
      <c r="AM42" s="119">
        <f t="shared" si="38"/>
        <v>0</v>
      </c>
      <c r="AN42" s="119">
        <f t="shared" si="38"/>
        <v>0</v>
      </c>
      <c r="AO42" s="119">
        <f t="shared" si="38"/>
        <v>0</v>
      </c>
      <c r="AP42" s="119">
        <f t="shared" si="38"/>
        <v>0</v>
      </c>
      <c r="AQ42" s="119">
        <f t="shared" si="38"/>
        <v>0</v>
      </c>
      <c r="AR42" s="119">
        <f t="shared" si="38"/>
        <v>0</v>
      </c>
      <c r="AS42" s="119">
        <f t="shared" si="38"/>
        <v>0</v>
      </c>
      <c r="AT42" s="119">
        <f t="shared" si="38"/>
        <v>0</v>
      </c>
    </row>
    <row r="43" ht="20.25" customHeight="1">
      <c r="A43" s="2"/>
      <c r="B43" s="147" t="str">
        <f>IF(ISTEXT("Recognition - Area-"&amp;VLOOKUP(A43,'Chart of Accounts'!$B$5:$C$50,2,FALSE)),"Recognition - Area-"&amp;VLOOKUP(A43,'Chart of Accounts'!$B$5:$C$50,2,FALSE),"")</f>
        <v/>
      </c>
      <c r="C43" s="137"/>
      <c r="D43" s="137"/>
      <c r="E43" s="137"/>
      <c r="F43" s="137"/>
      <c r="G43" s="137"/>
      <c r="H43" s="137"/>
      <c r="I43" s="137"/>
      <c r="J43" s="137"/>
      <c r="K43" s="137"/>
      <c r="L43" s="137"/>
      <c r="M43" s="137"/>
      <c r="N43" s="137"/>
      <c r="O43" s="132">
        <f t="shared" si="30"/>
        <v>0</v>
      </c>
      <c r="P43" s="119"/>
      <c r="Q43" s="119"/>
      <c r="R43" s="119"/>
      <c r="S43" s="119"/>
      <c r="T43" s="119" t="s">
        <v>171</v>
      </c>
      <c r="U43" s="119">
        <v>7018.0</v>
      </c>
      <c r="V43" s="119"/>
      <c r="W43" s="119"/>
      <c r="X43" s="119"/>
      <c r="Y43" s="119"/>
      <c r="Z43" s="119"/>
      <c r="AA43" s="119" t="s">
        <v>143</v>
      </c>
      <c r="AB43" s="119" t="str">
        <f t="shared" si="31"/>
        <v/>
      </c>
      <c r="AC43" s="119">
        <v>572.0</v>
      </c>
      <c r="AD43" s="119" t="str">
        <f t="shared" si="32"/>
        <v>006</v>
      </c>
      <c r="AE43" s="119"/>
      <c r="AF43" s="119"/>
      <c r="AG43" s="119">
        <v>110.0</v>
      </c>
      <c r="AH43" s="119" t="str">
        <f>Summary!$B$2</f>
        <v>USD</v>
      </c>
      <c r="AI43" s="119">
        <f t="shared" ref="AI43:AT43" si="39">IF(C43="",0,C43)</f>
        <v>0</v>
      </c>
      <c r="AJ43" s="119">
        <f t="shared" si="39"/>
        <v>0</v>
      </c>
      <c r="AK43" s="119">
        <f t="shared" si="39"/>
        <v>0</v>
      </c>
      <c r="AL43" s="119">
        <f t="shared" si="39"/>
        <v>0</v>
      </c>
      <c r="AM43" s="119">
        <f t="shared" si="39"/>
        <v>0</v>
      </c>
      <c r="AN43" s="119">
        <f t="shared" si="39"/>
        <v>0</v>
      </c>
      <c r="AO43" s="119">
        <f t="shared" si="39"/>
        <v>0</v>
      </c>
      <c r="AP43" s="119">
        <f t="shared" si="39"/>
        <v>0</v>
      </c>
      <c r="AQ43" s="119">
        <f t="shared" si="39"/>
        <v>0</v>
      </c>
      <c r="AR43" s="119">
        <f t="shared" si="39"/>
        <v>0</v>
      </c>
      <c r="AS43" s="119">
        <f t="shared" si="39"/>
        <v>0</v>
      </c>
      <c r="AT43" s="119">
        <f t="shared" si="39"/>
        <v>0</v>
      </c>
    </row>
    <row r="44" ht="20.25" customHeight="1">
      <c r="A44" s="2"/>
      <c r="B44" s="147" t="str">
        <f>IF(ISTEXT("Recognition - Area-"&amp;VLOOKUP(A44,'Chart of Accounts'!$B$5:$C$50,2,FALSE)),"Recognition - Area-"&amp;VLOOKUP(A44,'Chart of Accounts'!$B$5:$C$50,2,FALSE),"")</f>
        <v/>
      </c>
      <c r="C44" s="137"/>
      <c r="D44" s="137"/>
      <c r="E44" s="137"/>
      <c r="F44" s="137"/>
      <c r="G44" s="137"/>
      <c r="H44" s="137"/>
      <c r="I44" s="137"/>
      <c r="J44" s="137"/>
      <c r="K44" s="137"/>
      <c r="L44" s="137"/>
      <c r="M44" s="137"/>
      <c r="N44" s="137"/>
      <c r="O44" s="132">
        <f t="shared" si="30"/>
        <v>0</v>
      </c>
      <c r="P44" s="119"/>
      <c r="Q44" s="119"/>
      <c r="R44" s="119"/>
      <c r="S44" s="119"/>
      <c r="T44" s="119" t="s">
        <v>173</v>
      </c>
      <c r="U44" s="119">
        <v>7020.0</v>
      </c>
      <c r="V44" s="119"/>
      <c r="W44" s="119"/>
      <c r="X44" s="119"/>
      <c r="Y44" s="119"/>
      <c r="Z44" s="119"/>
      <c r="AA44" s="119" t="s">
        <v>143</v>
      </c>
      <c r="AB44" s="119" t="str">
        <f t="shared" si="31"/>
        <v/>
      </c>
      <c r="AC44" s="119">
        <v>572.0</v>
      </c>
      <c r="AD44" s="119" t="str">
        <f t="shared" si="32"/>
        <v>006</v>
      </c>
      <c r="AE44" s="119"/>
      <c r="AF44" s="119"/>
      <c r="AG44" s="119">
        <v>110.0</v>
      </c>
      <c r="AH44" s="119" t="str">
        <f>Summary!$B$2</f>
        <v>USD</v>
      </c>
      <c r="AI44" s="119">
        <f t="shared" ref="AI44:AT44" si="40">IF(C44="",0,C44)</f>
        <v>0</v>
      </c>
      <c r="AJ44" s="119">
        <f t="shared" si="40"/>
        <v>0</v>
      </c>
      <c r="AK44" s="119">
        <f t="shared" si="40"/>
        <v>0</v>
      </c>
      <c r="AL44" s="119">
        <f t="shared" si="40"/>
        <v>0</v>
      </c>
      <c r="AM44" s="119">
        <f t="shared" si="40"/>
        <v>0</v>
      </c>
      <c r="AN44" s="119">
        <f t="shared" si="40"/>
        <v>0</v>
      </c>
      <c r="AO44" s="119">
        <f t="shared" si="40"/>
        <v>0</v>
      </c>
      <c r="AP44" s="119">
        <f t="shared" si="40"/>
        <v>0</v>
      </c>
      <c r="AQ44" s="119">
        <f t="shared" si="40"/>
        <v>0</v>
      </c>
      <c r="AR44" s="119">
        <f t="shared" si="40"/>
        <v>0</v>
      </c>
      <c r="AS44" s="119">
        <f t="shared" si="40"/>
        <v>0</v>
      </c>
      <c r="AT44" s="119">
        <f t="shared" si="40"/>
        <v>0</v>
      </c>
    </row>
    <row r="45" ht="20.25" customHeight="1">
      <c r="A45" s="2"/>
      <c r="B45" s="147" t="str">
        <f>IF(ISTEXT("Recognition - Area-"&amp;VLOOKUP(A45,'Chart of Accounts'!$B$5:$C$50,2,FALSE)),"Recognition - Area-"&amp;VLOOKUP(A45,'Chart of Accounts'!$B$5:$C$50,2,FALSE),"")</f>
        <v/>
      </c>
      <c r="C45" s="137"/>
      <c r="D45" s="137"/>
      <c r="E45" s="137"/>
      <c r="F45" s="137"/>
      <c r="G45" s="137"/>
      <c r="H45" s="137"/>
      <c r="I45" s="137"/>
      <c r="J45" s="137"/>
      <c r="K45" s="137"/>
      <c r="L45" s="137"/>
      <c r="M45" s="137"/>
      <c r="N45" s="137"/>
      <c r="O45" s="132">
        <f t="shared" si="30"/>
        <v>0</v>
      </c>
      <c r="P45" s="119"/>
      <c r="Q45" s="119"/>
      <c r="R45" s="119"/>
      <c r="S45" s="119"/>
      <c r="T45" s="119" t="s">
        <v>175</v>
      </c>
      <c r="U45" s="119">
        <v>7022.0</v>
      </c>
      <c r="V45" s="119"/>
      <c r="W45" s="119"/>
      <c r="X45" s="119"/>
      <c r="Y45" s="119"/>
      <c r="Z45" s="119"/>
      <c r="AA45" s="119" t="s">
        <v>143</v>
      </c>
      <c r="AB45" s="119" t="str">
        <f t="shared" si="31"/>
        <v/>
      </c>
      <c r="AC45" s="119">
        <v>572.0</v>
      </c>
      <c r="AD45" s="119" t="str">
        <f t="shared" si="32"/>
        <v>006</v>
      </c>
      <c r="AE45" s="119"/>
      <c r="AF45" s="119"/>
      <c r="AG45" s="119">
        <v>110.0</v>
      </c>
      <c r="AH45" s="119" t="str">
        <f>Summary!$B$2</f>
        <v>USD</v>
      </c>
      <c r="AI45" s="119">
        <f t="shared" ref="AI45:AT45" si="41">IF(C45="",0,C45)</f>
        <v>0</v>
      </c>
      <c r="AJ45" s="119">
        <f t="shared" si="41"/>
        <v>0</v>
      </c>
      <c r="AK45" s="119">
        <f t="shared" si="41"/>
        <v>0</v>
      </c>
      <c r="AL45" s="119">
        <f t="shared" si="41"/>
        <v>0</v>
      </c>
      <c r="AM45" s="119">
        <f t="shared" si="41"/>
        <v>0</v>
      </c>
      <c r="AN45" s="119">
        <f t="shared" si="41"/>
        <v>0</v>
      </c>
      <c r="AO45" s="119">
        <f t="shared" si="41"/>
        <v>0</v>
      </c>
      <c r="AP45" s="119">
        <f t="shared" si="41"/>
        <v>0</v>
      </c>
      <c r="AQ45" s="119">
        <f t="shared" si="41"/>
        <v>0</v>
      </c>
      <c r="AR45" s="119">
        <f t="shared" si="41"/>
        <v>0</v>
      </c>
      <c r="AS45" s="119">
        <f t="shared" si="41"/>
        <v>0</v>
      </c>
      <c r="AT45" s="119">
        <f t="shared" si="41"/>
        <v>0</v>
      </c>
    </row>
    <row r="46" ht="20.25" customHeight="1">
      <c r="A46" s="150" t="s">
        <v>236</v>
      </c>
      <c r="B46" s="151"/>
      <c r="C46" s="154">
        <f t="shared" ref="C46:O46" si="42">SUM(C36:C45)</f>
        <v>0</v>
      </c>
      <c r="D46" s="154">
        <f t="shared" si="42"/>
        <v>0</v>
      </c>
      <c r="E46" s="154">
        <f t="shared" si="42"/>
        <v>0</v>
      </c>
      <c r="F46" s="154">
        <f t="shared" si="42"/>
        <v>500</v>
      </c>
      <c r="G46" s="154">
        <f t="shared" si="42"/>
        <v>0</v>
      </c>
      <c r="H46" s="154">
        <f t="shared" si="42"/>
        <v>0</v>
      </c>
      <c r="I46" s="154">
        <f t="shared" si="42"/>
        <v>0</v>
      </c>
      <c r="J46" s="154">
        <f t="shared" si="42"/>
        <v>1140</v>
      </c>
      <c r="K46" s="154">
        <f t="shared" si="42"/>
        <v>0</v>
      </c>
      <c r="L46" s="154">
        <f t="shared" si="42"/>
        <v>0</v>
      </c>
      <c r="M46" s="154">
        <f t="shared" si="42"/>
        <v>0</v>
      </c>
      <c r="N46" s="154">
        <f t="shared" si="42"/>
        <v>0</v>
      </c>
      <c r="O46" s="154">
        <f t="shared" si="42"/>
        <v>1640</v>
      </c>
      <c r="P46" s="119"/>
      <c r="Q46" s="119"/>
      <c r="R46" s="119"/>
      <c r="S46" s="119"/>
      <c r="T46" s="119" t="s">
        <v>177</v>
      </c>
      <c r="U46" s="119">
        <v>7024.0</v>
      </c>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40"/>
      <c r="B47" s="134"/>
      <c r="C47" s="131"/>
      <c r="D47" s="132"/>
      <c r="E47" s="132"/>
      <c r="F47" s="132"/>
      <c r="G47" s="132"/>
      <c r="H47" s="132"/>
      <c r="I47" s="132"/>
      <c r="J47" s="132"/>
      <c r="K47" s="132"/>
      <c r="L47" s="132"/>
      <c r="M47" s="132"/>
      <c r="N47" s="132"/>
      <c r="O47" s="132"/>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50" t="s">
        <v>237</v>
      </c>
      <c r="B48" s="151"/>
      <c r="C48" s="132"/>
      <c r="D48" s="132"/>
      <c r="E48" s="132"/>
      <c r="F48" s="132"/>
      <c r="G48" s="132"/>
      <c r="H48" s="132"/>
      <c r="I48" s="132"/>
      <c r="J48" s="132"/>
      <c r="K48" s="132"/>
      <c r="L48" s="132"/>
      <c r="M48" s="132"/>
      <c r="N48" s="132"/>
      <c r="O48" s="132"/>
      <c r="P48" s="119"/>
      <c r="Q48" s="119"/>
      <c r="R48" s="119"/>
      <c r="S48" s="119"/>
      <c r="T48" s="139" t="s">
        <v>148</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20.25" customHeight="1">
      <c r="A49" s="135">
        <v>7006.0</v>
      </c>
      <c r="B49" s="147" t="str">
        <f>IF(ISTEXT("Recognition - Division-"&amp;VLOOKUP(A49,'Chart of Accounts'!$B$5:$C$50,2,FALSE)),"Recognition - Division-"&amp;VLOOKUP(A49,'Chart of Accounts'!$B$5:$C$50,2,FALSE),"")</f>
        <v>Recognition - Division-Educational Materials</v>
      </c>
      <c r="C49" s="137"/>
      <c r="D49" s="137"/>
      <c r="E49" s="137"/>
      <c r="F49" s="137"/>
      <c r="G49" s="137"/>
      <c r="H49" s="137"/>
      <c r="I49" s="137"/>
      <c r="J49" s="137"/>
      <c r="K49" s="137"/>
      <c r="L49" s="137"/>
      <c r="M49" s="137"/>
      <c r="N49" s="137"/>
      <c r="O49" s="132">
        <f t="shared" ref="O49:O58" si="44">SUM(C49:N49)</f>
        <v>0</v>
      </c>
      <c r="P49" s="119"/>
      <c r="Q49" s="119"/>
      <c r="R49" s="119"/>
      <c r="S49" s="119"/>
      <c r="T49" s="119" t="s">
        <v>151</v>
      </c>
      <c r="U49" s="119">
        <v>7004.0</v>
      </c>
      <c r="V49" s="119"/>
      <c r="W49" s="119"/>
      <c r="X49" s="119"/>
      <c r="Y49" s="119"/>
      <c r="Z49" s="119"/>
      <c r="AA49" s="119" t="s">
        <v>143</v>
      </c>
      <c r="AB49" s="119" t="str">
        <f t="shared" ref="AB49:AB58" si="45">IF(A49="","",A49&amp;"-000000")</f>
        <v>7006-000000</v>
      </c>
      <c r="AC49" s="119">
        <v>573.0</v>
      </c>
      <c r="AD49" s="119" t="str">
        <f t="shared" ref="AD49:AD58" si="46">IF(LEN($O$1)=3,$O$1,IF(LEN($O$1)=2,0&amp;$O$1,IF(LEN($O$1)=1,0&amp;0&amp;$O$1,"ERROR")))</f>
        <v>006</v>
      </c>
      <c r="AE49" s="119"/>
      <c r="AF49" s="119"/>
      <c r="AG49" s="119">
        <v>110.0</v>
      </c>
      <c r="AH49" s="119" t="str">
        <f>Summary!$B$2</f>
        <v>USD</v>
      </c>
      <c r="AI49" s="119">
        <f t="shared" ref="AI49:AT49" si="43">IF(C49="",0,C49)</f>
        <v>0</v>
      </c>
      <c r="AJ49" s="119">
        <f t="shared" si="43"/>
        <v>0</v>
      </c>
      <c r="AK49" s="119">
        <f t="shared" si="43"/>
        <v>0</v>
      </c>
      <c r="AL49" s="119">
        <f t="shared" si="43"/>
        <v>0</v>
      </c>
      <c r="AM49" s="119">
        <f t="shared" si="43"/>
        <v>0</v>
      </c>
      <c r="AN49" s="119">
        <f t="shared" si="43"/>
        <v>0</v>
      </c>
      <c r="AO49" s="119">
        <f t="shared" si="43"/>
        <v>0</v>
      </c>
      <c r="AP49" s="119">
        <f t="shared" si="43"/>
        <v>0</v>
      </c>
      <c r="AQ49" s="119">
        <f t="shared" si="43"/>
        <v>0</v>
      </c>
      <c r="AR49" s="119">
        <f t="shared" si="43"/>
        <v>0</v>
      </c>
      <c r="AS49" s="119">
        <f t="shared" si="43"/>
        <v>0</v>
      </c>
      <c r="AT49" s="119">
        <f t="shared" si="43"/>
        <v>0</v>
      </c>
    </row>
    <row r="50" ht="20.25" customHeight="1">
      <c r="A50" s="135">
        <v>7008.0</v>
      </c>
      <c r="B50" s="147" t="str">
        <f>IF(ISTEXT("Recognition - Division-"&amp;VLOOKUP(A50,'Chart of Accounts'!$B$5:$C$50,2,FALSE)),"Recognition - Division-"&amp;VLOOKUP(A50,'Chart of Accounts'!$B$5:$C$50,2,FALSE),"")</f>
        <v>Recognition - Division-Promotional Materials</v>
      </c>
      <c r="C50" s="137"/>
      <c r="D50" s="137"/>
      <c r="E50" s="137"/>
      <c r="F50" s="137"/>
      <c r="G50" s="137"/>
      <c r="H50" s="137"/>
      <c r="I50" s="137"/>
      <c r="J50" s="137"/>
      <c r="K50" s="137"/>
      <c r="L50" s="137"/>
      <c r="M50" s="137"/>
      <c r="N50" s="137"/>
      <c r="O50" s="132">
        <f t="shared" si="44"/>
        <v>0</v>
      </c>
      <c r="P50" s="119"/>
      <c r="Q50" s="119"/>
      <c r="R50" s="119"/>
      <c r="S50" s="119"/>
      <c r="T50" s="119" t="s">
        <v>154</v>
      </c>
      <c r="U50" s="119">
        <v>7006.0</v>
      </c>
      <c r="V50" s="119"/>
      <c r="W50" s="119"/>
      <c r="X50" s="119"/>
      <c r="Y50" s="119"/>
      <c r="Z50" s="119"/>
      <c r="AA50" s="119" t="s">
        <v>143</v>
      </c>
      <c r="AB50" s="119" t="str">
        <f t="shared" si="45"/>
        <v>7008-000000</v>
      </c>
      <c r="AC50" s="119">
        <v>573.0</v>
      </c>
      <c r="AD50" s="119" t="str">
        <f t="shared" si="46"/>
        <v>006</v>
      </c>
      <c r="AE50" s="119"/>
      <c r="AF50" s="119"/>
      <c r="AG50" s="119">
        <v>110.0</v>
      </c>
      <c r="AH50" s="119" t="str">
        <f>Summary!$B$2</f>
        <v>USD</v>
      </c>
      <c r="AI50" s="119">
        <f t="shared" ref="AI50:AT50" si="47">IF(C50="",0,C50)</f>
        <v>0</v>
      </c>
      <c r="AJ50" s="119">
        <f t="shared" si="47"/>
        <v>0</v>
      </c>
      <c r="AK50" s="119">
        <f t="shared" si="47"/>
        <v>0</v>
      </c>
      <c r="AL50" s="119">
        <f t="shared" si="47"/>
        <v>0</v>
      </c>
      <c r="AM50" s="119">
        <f t="shared" si="47"/>
        <v>0</v>
      </c>
      <c r="AN50" s="119">
        <f t="shared" si="47"/>
        <v>0</v>
      </c>
      <c r="AO50" s="119">
        <f t="shared" si="47"/>
        <v>0</v>
      </c>
      <c r="AP50" s="119">
        <f t="shared" si="47"/>
        <v>0</v>
      </c>
      <c r="AQ50" s="119">
        <f t="shared" si="47"/>
        <v>0</v>
      </c>
      <c r="AR50" s="119">
        <f t="shared" si="47"/>
        <v>0</v>
      </c>
      <c r="AS50" s="119">
        <f t="shared" si="47"/>
        <v>0</v>
      </c>
      <c r="AT50" s="119">
        <f t="shared" si="47"/>
        <v>0</v>
      </c>
    </row>
    <row r="51" ht="20.25" customHeight="1">
      <c r="A51" s="135">
        <v>7010.0</v>
      </c>
      <c r="B51" s="147" t="str">
        <f>IF(ISTEXT("Recognition - Division-"&amp;VLOOKUP(A51,'Chart of Accounts'!$B$5:$C$50,2,FALSE)),"Recognition - Division-"&amp;VLOOKUP(A51,'Chart of Accounts'!$B$5:$C$50,2,FALSE),"")</f>
        <v>Recognition - Division-Awards Expense (Trophies, Plaques, Ribbons &amp; Certificates)</v>
      </c>
      <c r="C51" s="137"/>
      <c r="D51" s="137"/>
      <c r="E51" s="137"/>
      <c r="F51" s="137"/>
      <c r="G51" s="137"/>
      <c r="H51" s="137"/>
      <c r="I51" s="137"/>
      <c r="J51" s="137"/>
      <c r="K51" s="137"/>
      <c r="L51" s="137"/>
      <c r="M51" s="137"/>
      <c r="N51" s="137"/>
      <c r="O51" s="132">
        <f t="shared" si="44"/>
        <v>0</v>
      </c>
      <c r="P51" s="119"/>
      <c r="Q51" s="119"/>
      <c r="R51" s="119"/>
      <c r="S51" s="119"/>
      <c r="T51" s="119" t="s">
        <v>157</v>
      </c>
      <c r="U51" s="119">
        <v>7008.0</v>
      </c>
      <c r="V51" s="119"/>
      <c r="W51" s="119"/>
      <c r="X51" s="119"/>
      <c r="Y51" s="119"/>
      <c r="Z51" s="119"/>
      <c r="AA51" s="119" t="s">
        <v>143</v>
      </c>
      <c r="AB51" s="119" t="str">
        <f t="shared" si="45"/>
        <v>7010-000000</v>
      </c>
      <c r="AC51" s="119">
        <v>573.0</v>
      </c>
      <c r="AD51" s="119" t="str">
        <f t="shared" si="46"/>
        <v>006</v>
      </c>
      <c r="AE51" s="119"/>
      <c r="AF51" s="119"/>
      <c r="AG51" s="119">
        <v>110.0</v>
      </c>
      <c r="AH51" s="119" t="str">
        <f>Summary!$B$2</f>
        <v>USD</v>
      </c>
      <c r="AI51" s="119">
        <f t="shared" ref="AI51:AT51" si="48">IF(C51="",0,C51)</f>
        <v>0</v>
      </c>
      <c r="AJ51" s="119">
        <f t="shared" si="48"/>
        <v>0</v>
      </c>
      <c r="AK51" s="119">
        <f t="shared" si="48"/>
        <v>0</v>
      </c>
      <c r="AL51" s="119">
        <f t="shared" si="48"/>
        <v>0</v>
      </c>
      <c r="AM51" s="119">
        <f t="shared" si="48"/>
        <v>0</v>
      </c>
      <c r="AN51" s="119">
        <f t="shared" si="48"/>
        <v>0</v>
      </c>
      <c r="AO51" s="119">
        <f t="shared" si="48"/>
        <v>0</v>
      </c>
      <c r="AP51" s="119">
        <f t="shared" si="48"/>
        <v>0</v>
      </c>
      <c r="AQ51" s="119">
        <f t="shared" si="48"/>
        <v>0</v>
      </c>
      <c r="AR51" s="119">
        <f t="shared" si="48"/>
        <v>0</v>
      </c>
      <c r="AS51" s="119">
        <f t="shared" si="48"/>
        <v>0</v>
      </c>
      <c r="AT51" s="119">
        <f t="shared" si="48"/>
        <v>0</v>
      </c>
    </row>
    <row r="52" ht="20.25" customHeight="1">
      <c r="A52" s="135">
        <v>7012.0</v>
      </c>
      <c r="B52" s="147" t="str">
        <f>IF(ISTEXT("Recognition - Division-"&amp;VLOOKUP(A52,'Chart of Accounts'!$B$5:$C$50,2,FALSE)),"Recognition - Division-"&amp;VLOOKUP(A52,'Chart of Accounts'!$B$5:$C$50,2,FALSE),"")</f>
        <v>Recognition - Division-Supplies &amp; Stationery Expense</v>
      </c>
      <c r="C52" s="137"/>
      <c r="D52" s="137"/>
      <c r="E52" s="137"/>
      <c r="F52" s="137"/>
      <c r="G52" s="137"/>
      <c r="H52" s="137"/>
      <c r="I52" s="137"/>
      <c r="J52" s="137"/>
      <c r="K52" s="137"/>
      <c r="L52" s="137"/>
      <c r="M52" s="137"/>
      <c r="N52" s="137"/>
      <c r="O52" s="132">
        <f t="shared" si="44"/>
        <v>0</v>
      </c>
      <c r="P52" s="119"/>
      <c r="Q52" s="119"/>
      <c r="R52" s="119"/>
      <c r="S52" s="119"/>
      <c r="T52" s="119" t="s">
        <v>160</v>
      </c>
      <c r="U52" s="119">
        <v>7010.0</v>
      </c>
      <c r="V52" s="119"/>
      <c r="W52" s="119"/>
      <c r="X52" s="119"/>
      <c r="Y52" s="119"/>
      <c r="Z52" s="119"/>
      <c r="AA52" s="119" t="s">
        <v>143</v>
      </c>
      <c r="AB52" s="119" t="str">
        <f t="shared" si="45"/>
        <v>7012-000000</v>
      </c>
      <c r="AC52" s="119">
        <v>573.0</v>
      </c>
      <c r="AD52" s="119" t="str">
        <f t="shared" si="46"/>
        <v>006</v>
      </c>
      <c r="AE52" s="119"/>
      <c r="AF52" s="119"/>
      <c r="AG52" s="119">
        <v>110.0</v>
      </c>
      <c r="AH52" s="119" t="str">
        <f>Summary!$B$2</f>
        <v>USD</v>
      </c>
      <c r="AI52" s="119">
        <f t="shared" ref="AI52:AT52" si="49">IF(C52="",0,C52)</f>
        <v>0</v>
      </c>
      <c r="AJ52" s="119">
        <f t="shared" si="49"/>
        <v>0</v>
      </c>
      <c r="AK52" s="119">
        <f t="shared" si="49"/>
        <v>0</v>
      </c>
      <c r="AL52" s="119">
        <f t="shared" si="49"/>
        <v>0</v>
      </c>
      <c r="AM52" s="119">
        <f t="shared" si="49"/>
        <v>0</v>
      </c>
      <c r="AN52" s="119">
        <f t="shared" si="49"/>
        <v>0</v>
      </c>
      <c r="AO52" s="119">
        <f t="shared" si="49"/>
        <v>0</v>
      </c>
      <c r="AP52" s="119">
        <f t="shared" si="49"/>
        <v>0</v>
      </c>
      <c r="AQ52" s="119">
        <f t="shared" si="49"/>
        <v>0</v>
      </c>
      <c r="AR52" s="119">
        <f t="shared" si="49"/>
        <v>0</v>
      </c>
      <c r="AS52" s="119">
        <f t="shared" si="49"/>
        <v>0</v>
      </c>
      <c r="AT52" s="119">
        <f t="shared" si="49"/>
        <v>0</v>
      </c>
    </row>
    <row r="53" ht="20.25" customHeight="1">
      <c r="A53" s="135">
        <v>7036.0</v>
      </c>
      <c r="B53" s="147" t="str">
        <f>IF(ISTEXT("Recognition - Division-"&amp;VLOOKUP(A53,'Chart of Accounts'!$B$5:$C$50,2,FALSE)),"Recognition - Division-"&amp;VLOOKUP(A53,'Chart of Accounts'!$B$5:$C$50,2,FALSE),"")</f>
        <v>Recognition - Division-Advertising Expense</v>
      </c>
      <c r="C53" s="137"/>
      <c r="D53" s="137"/>
      <c r="E53" s="137"/>
      <c r="F53" s="137"/>
      <c r="G53" s="137"/>
      <c r="H53" s="137"/>
      <c r="I53" s="137"/>
      <c r="J53" s="137"/>
      <c r="K53" s="137"/>
      <c r="L53" s="137"/>
      <c r="M53" s="137"/>
      <c r="N53" s="137"/>
      <c r="O53" s="132">
        <f t="shared" si="44"/>
        <v>0</v>
      </c>
      <c r="P53" s="119"/>
      <c r="Q53" s="119"/>
      <c r="R53" s="119"/>
      <c r="S53" s="119"/>
      <c r="T53" s="119" t="s">
        <v>163</v>
      </c>
      <c r="U53" s="119">
        <v>7012.0</v>
      </c>
      <c r="V53" s="119"/>
      <c r="W53" s="119"/>
      <c r="X53" s="119"/>
      <c r="Y53" s="119"/>
      <c r="Z53" s="119"/>
      <c r="AA53" s="119" t="s">
        <v>143</v>
      </c>
      <c r="AB53" s="119" t="str">
        <f t="shared" si="45"/>
        <v>7036-000000</v>
      </c>
      <c r="AC53" s="119">
        <v>573.0</v>
      </c>
      <c r="AD53" s="119" t="str">
        <f t="shared" si="46"/>
        <v>006</v>
      </c>
      <c r="AE53" s="119"/>
      <c r="AF53" s="119"/>
      <c r="AG53" s="119">
        <v>110.0</v>
      </c>
      <c r="AH53" s="119" t="str">
        <f>Summary!$B$2</f>
        <v>USD</v>
      </c>
      <c r="AI53" s="119">
        <f t="shared" ref="AI53:AT53" si="50">IF(C53="",0,C53)</f>
        <v>0</v>
      </c>
      <c r="AJ53" s="119">
        <f t="shared" si="50"/>
        <v>0</v>
      </c>
      <c r="AK53" s="119">
        <f t="shared" si="50"/>
        <v>0</v>
      </c>
      <c r="AL53" s="119">
        <f t="shared" si="50"/>
        <v>0</v>
      </c>
      <c r="AM53" s="119">
        <f t="shared" si="50"/>
        <v>0</v>
      </c>
      <c r="AN53" s="119">
        <f t="shared" si="50"/>
        <v>0</v>
      </c>
      <c r="AO53" s="119">
        <f t="shared" si="50"/>
        <v>0</v>
      </c>
      <c r="AP53" s="119">
        <f t="shared" si="50"/>
        <v>0</v>
      </c>
      <c r="AQ53" s="119">
        <f t="shared" si="50"/>
        <v>0</v>
      </c>
      <c r="AR53" s="119">
        <f t="shared" si="50"/>
        <v>0</v>
      </c>
      <c r="AS53" s="119">
        <f t="shared" si="50"/>
        <v>0</v>
      </c>
      <c r="AT53" s="119">
        <f t="shared" si="50"/>
        <v>0</v>
      </c>
    </row>
    <row r="54" ht="20.25" customHeight="1">
      <c r="A54" s="135">
        <v>7044.0</v>
      </c>
      <c r="B54" s="147" t="str">
        <f>IF(ISTEXT("Recognition - Division-"&amp;VLOOKUP(A54,'Chart of Accounts'!$B$5:$C$50,2,FALSE)),"Recognition - Division-"&amp;VLOOKUP(A54,'Chart of Accounts'!$B$5:$C$50,2,FALSE),"")</f>
        <v>Recognition - Division-Postage &amp; Shipping Expense</v>
      </c>
      <c r="C54" s="137"/>
      <c r="D54" s="137"/>
      <c r="E54" s="137"/>
      <c r="F54" s="137">
        <v>15.0</v>
      </c>
      <c r="G54" s="137"/>
      <c r="H54" s="137"/>
      <c r="I54" s="137"/>
      <c r="J54" s="137"/>
      <c r="K54" s="137"/>
      <c r="L54" s="137"/>
      <c r="M54" s="137"/>
      <c r="N54" s="137"/>
      <c r="O54" s="132">
        <f t="shared" si="44"/>
        <v>15</v>
      </c>
      <c r="P54" s="119"/>
      <c r="Q54" s="119"/>
      <c r="R54" s="119"/>
      <c r="S54" s="119"/>
      <c r="T54" s="119" t="s">
        <v>166</v>
      </c>
      <c r="U54" s="119">
        <v>7014.0</v>
      </c>
      <c r="V54" s="119"/>
      <c r="W54" s="119"/>
      <c r="X54" s="119"/>
      <c r="Y54" s="119"/>
      <c r="Z54" s="119"/>
      <c r="AA54" s="119" t="s">
        <v>143</v>
      </c>
      <c r="AB54" s="119" t="str">
        <f t="shared" si="45"/>
        <v>7044-000000</v>
      </c>
      <c r="AC54" s="119">
        <v>573.0</v>
      </c>
      <c r="AD54" s="119" t="str">
        <f t="shared" si="46"/>
        <v>006</v>
      </c>
      <c r="AE54" s="119"/>
      <c r="AF54" s="119"/>
      <c r="AG54" s="119">
        <v>110.0</v>
      </c>
      <c r="AH54" s="119" t="str">
        <f>Summary!$B$2</f>
        <v>USD</v>
      </c>
      <c r="AI54" s="119">
        <f t="shared" ref="AI54:AT54" si="51">IF(C54="",0,C54)</f>
        <v>0</v>
      </c>
      <c r="AJ54" s="119">
        <f t="shared" si="51"/>
        <v>0</v>
      </c>
      <c r="AK54" s="119">
        <f t="shared" si="51"/>
        <v>0</v>
      </c>
      <c r="AL54" s="152">
        <f t="shared" si="51"/>
        <v>15</v>
      </c>
      <c r="AM54" s="119">
        <f t="shared" si="51"/>
        <v>0</v>
      </c>
      <c r="AN54" s="119">
        <f t="shared" si="51"/>
        <v>0</v>
      </c>
      <c r="AO54" s="119">
        <f t="shared" si="51"/>
        <v>0</v>
      </c>
      <c r="AP54" s="119">
        <f t="shared" si="51"/>
        <v>0</v>
      </c>
      <c r="AQ54" s="119">
        <f t="shared" si="51"/>
        <v>0</v>
      </c>
      <c r="AR54" s="119">
        <f t="shared" si="51"/>
        <v>0</v>
      </c>
      <c r="AS54" s="119">
        <f t="shared" si="51"/>
        <v>0</v>
      </c>
      <c r="AT54" s="119">
        <f t="shared" si="51"/>
        <v>0</v>
      </c>
    </row>
    <row r="55" ht="20.25" customHeight="1">
      <c r="A55" s="135">
        <v>7082.0</v>
      </c>
      <c r="B55" s="147" t="str">
        <f>IF(ISTEXT("Recognition - Division-"&amp;VLOOKUP(A55,'Chart of Accounts'!$B$5:$C$50,2,FALSE)),"Recognition - Division-"&amp;VLOOKUP(A55,'Chart of Accounts'!$B$5:$C$50,2,FALSE),"")</f>
        <v>Recognition - Division-Incentives</v>
      </c>
      <c r="C55" s="137"/>
      <c r="D55" s="137"/>
      <c r="E55" s="137"/>
      <c r="F55" s="137">
        <v>30.0</v>
      </c>
      <c r="G55" s="137"/>
      <c r="H55" s="137"/>
      <c r="I55" s="137"/>
      <c r="J55" s="137"/>
      <c r="K55" s="137"/>
      <c r="L55" s="137"/>
      <c r="M55" s="137"/>
      <c r="N55" s="137"/>
      <c r="O55" s="132">
        <f t="shared" si="44"/>
        <v>30</v>
      </c>
      <c r="P55" s="119"/>
      <c r="Q55" s="119"/>
      <c r="R55" s="119"/>
      <c r="S55" s="119"/>
      <c r="T55" s="119" t="s">
        <v>169</v>
      </c>
      <c r="U55" s="119">
        <v>7016.0</v>
      </c>
      <c r="V55" s="119"/>
      <c r="W55" s="119"/>
      <c r="X55" s="119"/>
      <c r="Y55" s="119"/>
      <c r="Z55" s="119"/>
      <c r="AA55" s="119" t="s">
        <v>143</v>
      </c>
      <c r="AB55" s="119" t="str">
        <f t="shared" si="45"/>
        <v>7082-000000</v>
      </c>
      <c r="AC55" s="119">
        <v>573.0</v>
      </c>
      <c r="AD55" s="119" t="str">
        <f t="shared" si="46"/>
        <v>006</v>
      </c>
      <c r="AE55" s="119"/>
      <c r="AF55" s="119"/>
      <c r="AG55" s="119">
        <v>110.0</v>
      </c>
      <c r="AH55" s="119" t="str">
        <f>Summary!$B$2</f>
        <v>USD</v>
      </c>
      <c r="AI55" s="119">
        <f t="shared" ref="AI55:AT55" si="52">IF(C55="",0,C55)</f>
        <v>0</v>
      </c>
      <c r="AJ55" s="119">
        <f t="shared" si="52"/>
        <v>0</v>
      </c>
      <c r="AK55" s="119">
        <f t="shared" si="52"/>
        <v>0</v>
      </c>
      <c r="AL55" s="152">
        <f t="shared" si="52"/>
        <v>30</v>
      </c>
      <c r="AM55" s="119">
        <f t="shared" si="52"/>
        <v>0</v>
      </c>
      <c r="AN55" s="119">
        <f t="shared" si="52"/>
        <v>0</v>
      </c>
      <c r="AO55" s="119">
        <f t="shared" si="52"/>
        <v>0</v>
      </c>
      <c r="AP55" s="119">
        <f t="shared" si="52"/>
        <v>0</v>
      </c>
      <c r="AQ55" s="119">
        <f t="shared" si="52"/>
        <v>0</v>
      </c>
      <c r="AR55" s="119">
        <f t="shared" si="52"/>
        <v>0</v>
      </c>
      <c r="AS55" s="119">
        <f t="shared" si="52"/>
        <v>0</v>
      </c>
      <c r="AT55" s="119">
        <f t="shared" si="52"/>
        <v>0</v>
      </c>
    </row>
    <row r="56" ht="20.25" customHeight="1">
      <c r="A56" s="2"/>
      <c r="B56" s="147" t="str">
        <f>IF(ISTEXT("Recognition - Division-"&amp;VLOOKUP(A56,'Chart of Accounts'!$B$5:$C$50,2,FALSE)),"Recognition - Division-"&amp;VLOOKUP(A56,'Chart of Accounts'!$B$5:$C$50,2,FALSE),"")</f>
        <v/>
      </c>
      <c r="C56" s="137"/>
      <c r="D56" s="137"/>
      <c r="E56" s="137"/>
      <c r="F56" s="137"/>
      <c r="G56" s="137"/>
      <c r="H56" s="137"/>
      <c r="I56" s="137"/>
      <c r="J56" s="137"/>
      <c r="K56" s="137"/>
      <c r="L56" s="137"/>
      <c r="M56" s="137"/>
      <c r="N56" s="137"/>
      <c r="O56" s="132">
        <f t="shared" si="44"/>
        <v>0</v>
      </c>
      <c r="P56" s="119"/>
      <c r="Q56" s="119"/>
      <c r="R56" s="119"/>
      <c r="S56" s="119"/>
      <c r="T56" s="119" t="s">
        <v>171</v>
      </c>
      <c r="U56" s="119">
        <v>7018.0</v>
      </c>
      <c r="V56" s="119"/>
      <c r="W56" s="119"/>
      <c r="X56" s="119"/>
      <c r="Y56" s="119"/>
      <c r="Z56" s="119"/>
      <c r="AA56" s="119" t="s">
        <v>143</v>
      </c>
      <c r="AB56" s="119" t="str">
        <f t="shared" si="45"/>
        <v/>
      </c>
      <c r="AC56" s="119">
        <v>573.0</v>
      </c>
      <c r="AD56" s="119" t="str">
        <f t="shared" si="46"/>
        <v>006</v>
      </c>
      <c r="AE56" s="119"/>
      <c r="AF56" s="119"/>
      <c r="AG56" s="119">
        <v>110.0</v>
      </c>
      <c r="AH56" s="119" t="str">
        <f>Summary!$B$2</f>
        <v>USD</v>
      </c>
      <c r="AI56" s="119">
        <f t="shared" ref="AI56:AT56" si="53">IF(C56="",0,C56)</f>
        <v>0</v>
      </c>
      <c r="AJ56" s="119">
        <f t="shared" si="53"/>
        <v>0</v>
      </c>
      <c r="AK56" s="119">
        <f t="shared" si="53"/>
        <v>0</v>
      </c>
      <c r="AL56" s="119">
        <f t="shared" si="53"/>
        <v>0</v>
      </c>
      <c r="AM56" s="119">
        <f t="shared" si="53"/>
        <v>0</v>
      </c>
      <c r="AN56" s="119">
        <f t="shared" si="53"/>
        <v>0</v>
      </c>
      <c r="AO56" s="119">
        <f t="shared" si="53"/>
        <v>0</v>
      </c>
      <c r="AP56" s="119">
        <f t="shared" si="53"/>
        <v>0</v>
      </c>
      <c r="AQ56" s="119">
        <f t="shared" si="53"/>
        <v>0</v>
      </c>
      <c r="AR56" s="119">
        <f t="shared" si="53"/>
        <v>0</v>
      </c>
      <c r="AS56" s="119">
        <f t="shared" si="53"/>
        <v>0</v>
      </c>
      <c r="AT56" s="119">
        <f t="shared" si="53"/>
        <v>0</v>
      </c>
    </row>
    <row r="57" ht="20.25" customHeight="1">
      <c r="A57" s="2"/>
      <c r="B57" s="147" t="str">
        <f>IF(ISTEXT("Recognition - Division-"&amp;VLOOKUP(A57,'Chart of Accounts'!$B$5:$C$50,2,FALSE)),"Recognition - Division-"&amp;VLOOKUP(A57,'Chart of Accounts'!$B$5:$C$50,2,FALSE),"")</f>
        <v/>
      </c>
      <c r="C57" s="137"/>
      <c r="D57" s="137"/>
      <c r="E57" s="137"/>
      <c r="F57" s="137"/>
      <c r="G57" s="137"/>
      <c r="H57" s="137"/>
      <c r="I57" s="137"/>
      <c r="J57" s="137"/>
      <c r="K57" s="137"/>
      <c r="L57" s="137"/>
      <c r="M57" s="137"/>
      <c r="N57" s="137"/>
      <c r="O57" s="132">
        <f t="shared" si="44"/>
        <v>0</v>
      </c>
      <c r="P57" s="119"/>
      <c r="Q57" s="119"/>
      <c r="R57" s="119"/>
      <c r="S57" s="119"/>
      <c r="T57" s="119" t="s">
        <v>173</v>
      </c>
      <c r="U57" s="119">
        <v>7020.0</v>
      </c>
      <c r="V57" s="119"/>
      <c r="W57" s="119"/>
      <c r="X57" s="119"/>
      <c r="Y57" s="119"/>
      <c r="Z57" s="119"/>
      <c r="AA57" s="119" t="s">
        <v>143</v>
      </c>
      <c r="AB57" s="119" t="str">
        <f t="shared" si="45"/>
        <v/>
      </c>
      <c r="AC57" s="119">
        <v>573.0</v>
      </c>
      <c r="AD57" s="119" t="str">
        <f t="shared" si="46"/>
        <v>006</v>
      </c>
      <c r="AE57" s="119"/>
      <c r="AF57" s="119"/>
      <c r="AG57" s="119">
        <v>110.0</v>
      </c>
      <c r="AH57" s="119" t="str">
        <f>Summary!$B$2</f>
        <v>USD</v>
      </c>
      <c r="AI57" s="119">
        <f t="shared" ref="AI57:AT57" si="54">IF(C57="",0,C57)</f>
        <v>0</v>
      </c>
      <c r="AJ57" s="119">
        <f t="shared" si="54"/>
        <v>0</v>
      </c>
      <c r="AK57" s="119">
        <f t="shared" si="54"/>
        <v>0</v>
      </c>
      <c r="AL57" s="119">
        <f t="shared" si="54"/>
        <v>0</v>
      </c>
      <c r="AM57" s="119">
        <f t="shared" si="54"/>
        <v>0</v>
      </c>
      <c r="AN57" s="119">
        <f t="shared" si="54"/>
        <v>0</v>
      </c>
      <c r="AO57" s="119">
        <f t="shared" si="54"/>
        <v>0</v>
      </c>
      <c r="AP57" s="119">
        <f t="shared" si="54"/>
        <v>0</v>
      </c>
      <c r="AQ57" s="119">
        <f t="shared" si="54"/>
        <v>0</v>
      </c>
      <c r="AR57" s="119">
        <f t="shared" si="54"/>
        <v>0</v>
      </c>
      <c r="AS57" s="119">
        <f t="shared" si="54"/>
        <v>0</v>
      </c>
      <c r="AT57" s="119">
        <f t="shared" si="54"/>
        <v>0</v>
      </c>
    </row>
    <row r="58" ht="20.25" customHeight="1">
      <c r="A58" s="2"/>
      <c r="B58" s="147" t="str">
        <f>IF(ISTEXT("Recognition - Division-"&amp;VLOOKUP(A58,'Chart of Accounts'!$B$5:$C$50,2,FALSE)),"Recognition - Division-"&amp;VLOOKUP(A58,'Chart of Accounts'!$B$5:$C$50,2,FALSE),"")</f>
        <v/>
      </c>
      <c r="C58" s="137"/>
      <c r="D58" s="137"/>
      <c r="E58" s="137"/>
      <c r="F58" s="137"/>
      <c r="G58" s="137"/>
      <c r="H58" s="137"/>
      <c r="I58" s="137"/>
      <c r="J58" s="137"/>
      <c r="K58" s="137"/>
      <c r="L58" s="137"/>
      <c r="M58" s="137"/>
      <c r="N58" s="137"/>
      <c r="O58" s="132">
        <f t="shared" si="44"/>
        <v>0</v>
      </c>
      <c r="P58" s="119"/>
      <c r="Q58" s="119"/>
      <c r="R58" s="119"/>
      <c r="S58" s="119"/>
      <c r="T58" s="119" t="s">
        <v>175</v>
      </c>
      <c r="U58" s="119">
        <v>7022.0</v>
      </c>
      <c r="V58" s="119"/>
      <c r="W58" s="119"/>
      <c r="X58" s="119"/>
      <c r="Y58" s="119"/>
      <c r="Z58" s="119"/>
      <c r="AA58" s="119" t="s">
        <v>143</v>
      </c>
      <c r="AB58" s="119" t="str">
        <f t="shared" si="45"/>
        <v/>
      </c>
      <c r="AC58" s="119">
        <v>573.0</v>
      </c>
      <c r="AD58" s="119" t="str">
        <f t="shared" si="46"/>
        <v>006</v>
      </c>
      <c r="AE58" s="119"/>
      <c r="AF58" s="119"/>
      <c r="AG58" s="119">
        <v>110.0</v>
      </c>
      <c r="AH58" s="119" t="str">
        <f>Summary!$B$2</f>
        <v>USD</v>
      </c>
      <c r="AI58" s="119">
        <f t="shared" ref="AI58:AT58" si="55">IF(C58="",0,C58)</f>
        <v>0</v>
      </c>
      <c r="AJ58" s="119">
        <f t="shared" si="55"/>
        <v>0</v>
      </c>
      <c r="AK58" s="119">
        <f t="shared" si="55"/>
        <v>0</v>
      </c>
      <c r="AL58" s="119">
        <f t="shared" si="55"/>
        <v>0</v>
      </c>
      <c r="AM58" s="119">
        <f t="shared" si="55"/>
        <v>0</v>
      </c>
      <c r="AN58" s="119">
        <f t="shared" si="55"/>
        <v>0</v>
      </c>
      <c r="AO58" s="119">
        <f t="shared" si="55"/>
        <v>0</v>
      </c>
      <c r="AP58" s="119">
        <f t="shared" si="55"/>
        <v>0</v>
      </c>
      <c r="AQ58" s="119">
        <f t="shared" si="55"/>
        <v>0</v>
      </c>
      <c r="AR58" s="119">
        <f t="shared" si="55"/>
        <v>0</v>
      </c>
      <c r="AS58" s="119">
        <f t="shared" si="55"/>
        <v>0</v>
      </c>
      <c r="AT58" s="119">
        <f t="shared" si="55"/>
        <v>0</v>
      </c>
    </row>
    <row r="59" ht="20.25" customHeight="1">
      <c r="A59" s="150" t="s">
        <v>238</v>
      </c>
      <c r="B59" s="151"/>
      <c r="C59" s="154">
        <f t="shared" ref="C59:O59" si="56">SUM(C49:C58)</f>
        <v>0</v>
      </c>
      <c r="D59" s="154">
        <f t="shared" si="56"/>
        <v>0</v>
      </c>
      <c r="E59" s="154">
        <f t="shared" si="56"/>
        <v>0</v>
      </c>
      <c r="F59" s="154">
        <f t="shared" si="56"/>
        <v>45</v>
      </c>
      <c r="G59" s="154">
        <f t="shared" si="56"/>
        <v>0</v>
      </c>
      <c r="H59" s="154">
        <f t="shared" si="56"/>
        <v>0</v>
      </c>
      <c r="I59" s="154">
        <f t="shared" si="56"/>
        <v>0</v>
      </c>
      <c r="J59" s="154">
        <f t="shared" si="56"/>
        <v>0</v>
      </c>
      <c r="K59" s="154">
        <f t="shared" si="56"/>
        <v>0</v>
      </c>
      <c r="L59" s="154">
        <f t="shared" si="56"/>
        <v>0</v>
      </c>
      <c r="M59" s="154">
        <f t="shared" si="56"/>
        <v>0</v>
      </c>
      <c r="N59" s="154">
        <f t="shared" si="56"/>
        <v>0</v>
      </c>
      <c r="O59" s="154">
        <f t="shared" si="56"/>
        <v>45</v>
      </c>
      <c r="P59" s="119"/>
      <c r="Q59" s="119"/>
      <c r="R59" s="119"/>
      <c r="S59" s="119"/>
      <c r="T59" s="119" t="s">
        <v>177</v>
      </c>
      <c r="U59" s="119">
        <v>7024.0</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40"/>
      <c r="B60" s="134"/>
      <c r="C60" s="131"/>
      <c r="D60" s="132"/>
      <c r="E60" s="132"/>
      <c r="F60" s="132"/>
      <c r="G60" s="132"/>
      <c r="H60" s="132"/>
      <c r="I60" s="132"/>
      <c r="J60" s="132"/>
      <c r="K60" s="132"/>
      <c r="L60" s="132"/>
      <c r="M60" s="132"/>
      <c r="N60" s="132"/>
      <c r="O60" s="132"/>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50" t="s">
        <v>239</v>
      </c>
      <c r="B61" s="151"/>
      <c r="C61" s="132"/>
      <c r="D61" s="132"/>
      <c r="E61" s="132"/>
      <c r="F61" s="132"/>
      <c r="G61" s="132"/>
      <c r="H61" s="132"/>
      <c r="I61" s="132"/>
      <c r="J61" s="132"/>
      <c r="K61" s="132"/>
      <c r="L61" s="132"/>
      <c r="M61" s="132"/>
      <c r="N61" s="132"/>
      <c r="O61" s="132"/>
      <c r="P61" s="119"/>
      <c r="Q61" s="119"/>
      <c r="R61" s="119"/>
      <c r="S61" s="119"/>
      <c r="T61" s="139" t="s">
        <v>148</v>
      </c>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20.25" customHeight="1">
      <c r="A62" s="135">
        <v>7006.0</v>
      </c>
      <c r="B62" s="147" t="str">
        <f>IF(ISTEXT("Recognition - District-"&amp;VLOOKUP(A62,'Chart of Accounts'!$B$5:$C$50,2,FALSE)),"Recognition - District-"&amp;VLOOKUP(A62,'Chart of Accounts'!$B$5:$C$50,2,FALSE),"")</f>
        <v>Recognition - District-Educational Materials</v>
      </c>
      <c r="C62" s="137"/>
      <c r="D62" s="137"/>
      <c r="E62" s="137"/>
      <c r="F62" s="137"/>
      <c r="G62" s="137"/>
      <c r="H62" s="137"/>
      <c r="I62" s="137"/>
      <c r="J62" s="137"/>
      <c r="K62" s="137"/>
      <c r="L62" s="137"/>
      <c r="M62" s="137"/>
      <c r="N62" s="137"/>
      <c r="O62" s="132">
        <f t="shared" ref="O62:O71" si="58">SUM(C62:N62)</f>
        <v>0</v>
      </c>
      <c r="P62" s="119"/>
      <c r="Q62" s="119"/>
      <c r="R62" s="119"/>
      <c r="S62" s="119"/>
      <c r="T62" s="119" t="s">
        <v>151</v>
      </c>
      <c r="U62" s="119">
        <v>7004.0</v>
      </c>
      <c r="V62" s="119"/>
      <c r="W62" s="119"/>
      <c r="X62" s="119"/>
      <c r="Y62" s="119"/>
      <c r="Z62" s="119"/>
      <c r="AA62" s="119" t="s">
        <v>143</v>
      </c>
      <c r="AB62" s="119" t="str">
        <f t="shared" ref="AB62:AB71" si="59">IF(A62="","",A62&amp;"-000000")</f>
        <v>7006-000000</v>
      </c>
      <c r="AC62" s="119">
        <v>574.0</v>
      </c>
      <c r="AD62" s="119" t="str">
        <f t="shared" ref="AD62:AD71" si="60">IF(LEN($O$1)=3,$O$1,IF(LEN($O$1)=2,0&amp;$O$1,IF(LEN($O$1)=1,0&amp;0&amp;$O$1,"ERROR")))</f>
        <v>006</v>
      </c>
      <c r="AE62" s="119"/>
      <c r="AF62" s="119"/>
      <c r="AG62" s="119">
        <v>110.0</v>
      </c>
      <c r="AH62" s="119" t="str">
        <f>Summary!$B$2</f>
        <v>USD</v>
      </c>
      <c r="AI62" s="119">
        <f t="shared" ref="AI62:AT62" si="57">IF(C62="",0,C62)</f>
        <v>0</v>
      </c>
      <c r="AJ62" s="119">
        <f t="shared" si="57"/>
        <v>0</v>
      </c>
      <c r="AK62" s="119">
        <f t="shared" si="57"/>
        <v>0</v>
      </c>
      <c r="AL62" s="119">
        <f t="shared" si="57"/>
        <v>0</v>
      </c>
      <c r="AM62" s="119">
        <f t="shared" si="57"/>
        <v>0</v>
      </c>
      <c r="AN62" s="119">
        <f t="shared" si="57"/>
        <v>0</v>
      </c>
      <c r="AO62" s="119">
        <f t="shared" si="57"/>
        <v>0</v>
      </c>
      <c r="AP62" s="119">
        <f t="shared" si="57"/>
        <v>0</v>
      </c>
      <c r="AQ62" s="119">
        <f t="shared" si="57"/>
        <v>0</v>
      </c>
      <c r="AR62" s="119">
        <f t="shared" si="57"/>
        <v>0</v>
      </c>
      <c r="AS62" s="119">
        <f t="shared" si="57"/>
        <v>0</v>
      </c>
      <c r="AT62" s="119">
        <f t="shared" si="57"/>
        <v>0</v>
      </c>
    </row>
    <row r="63" ht="20.25" customHeight="1">
      <c r="A63" s="135">
        <v>7008.0</v>
      </c>
      <c r="B63" s="147" t="str">
        <f>IF(ISTEXT("Recognition - District-"&amp;VLOOKUP(A63,'Chart of Accounts'!$B$5:$C$50,2,FALSE)),"Recognition - District-"&amp;VLOOKUP(A63,'Chart of Accounts'!$B$5:$C$50,2,FALSE),"")</f>
        <v>Recognition - District-Promotional Materials</v>
      </c>
      <c r="C63" s="137"/>
      <c r="D63" s="137"/>
      <c r="E63" s="137"/>
      <c r="F63" s="137"/>
      <c r="G63" s="137"/>
      <c r="H63" s="137"/>
      <c r="I63" s="137"/>
      <c r="J63" s="137"/>
      <c r="K63" s="137"/>
      <c r="L63" s="137"/>
      <c r="M63" s="137"/>
      <c r="N63" s="137">
        <v>1000.0</v>
      </c>
      <c r="O63" s="132">
        <f t="shared" si="58"/>
        <v>1000</v>
      </c>
      <c r="P63" s="119"/>
      <c r="Q63" s="119"/>
      <c r="R63" s="119"/>
      <c r="S63" s="119"/>
      <c r="T63" s="119" t="s">
        <v>154</v>
      </c>
      <c r="U63" s="119">
        <v>7006.0</v>
      </c>
      <c r="V63" s="119"/>
      <c r="W63" s="119"/>
      <c r="X63" s="119"/>
      <c r="Y63" s="119"/>
      <c r="Z63" s="119"/>
      <c r="AA63" s="119" t="s">
        <v>143</v>
      </c>
      <c r="AB63" s="119" t="str">
        <f t="shared" si="59"/>
        <v>7008-000000</v>
      </c>
      <c r="AC63" s="119">
        <v>574.0</v>
      </c>
      <c r="AD63" s="119" t="str">
        <f t="shared" si="60"/>
        <v>006</v>
      </c>
      <c r="AE63" s="119"/>
      <c r="AF63" s="119"/>
      <c r="AG63" s="119">
        <v>110.0</v>
      </c>
      <c r="AH63" s="119" t="str">
        <f>Summary!$B$2</f>
        <v>USD</v>
      </c>
      <c r="AI63" s="119">
        <f t="shared" ref="AI63:AT63" si="61">IF(C63="",0,C63)</f>
        <v>0</v>
      </c>
      <c r="AJ63" s="119">
        <f t="shared" si="61"/>
        <v>0</v>
      </c>
      <c r="AK63" s="119">
        <f t="shared" si="61"/>
        <v>0</v>
      </c>
      <c r="AL63" s="119">
        <f t="shared" si="61"/>
        <v>0</v>
      </c>
      <c r="AM63" s="119">
        <f t="shared" si="61"/>
        <v>0</v>
      </c>
      <c r="AN63" s="119">
        <f t="shared" si="61"/>
        <v>0</v>
      </c>
      <c r="AO63" s="119">
        <f t="shared" si="61"/>
        <v>0</v>
      </c>
      <c r="AP63" s="119">
        <f t="shared" si="61"/>
        <v>0</v>
      </c>
      <c r="AQ63" s="119">
        <f t="shared" si="61"/>
        <v>0</v>
      </c>
      <c r="AR63" s="119">
        <f t="shared" si="61"/>
        <v>0</v>
      </c>
      <c r="AS63" s="119">
        <f t="shared" si="61"/>
        <v>0</v>
      </c>
      <c r="AT63" s="152">
        <f t="shared" si="61"/>
        <v>1000</v>
      </c>
    </row>
    <row r="64" ht="20.25" customHeight="1">
      <c r="A64" s="135">
        <v>7010.0</v>
      </c>
      <c r="B64" s="147" t="str">
        <f>IF(ISTEXT("Recognition - District-"&amp;VLOOKUP(A64,'Chart of Accounts'!$B$5:$C$50,2,FALSE)),"Recognition - District-"&amp;VLOOKUP(A64,'Chart of Accounts'!$B$5:$C$50,2,FALSE),"")</f>
        <v>Recognition - District-Awards Expense (Trophies, Plaques, Ribbons &amp; Certificates)</v>
      </c>
      <c r="C64" s="137"/>
      <c r="D64" s="137"/>
      <c r="E64" s="137"/>
      <c r="F64" s="137"/>
      <c r="G64" s="137"/>
      <c r="H64" s="137"/>
      <c r="I64" s="137"/>
      <c r="J64" s="137"/>
      <c r="K64" s="137"/>
      <c r="L64" s="137"/>
      <c r="M64" s="137">
        <v>500.0</v>
      </c>
      <c r="N64" s="137"/>
      <c r="O64" s="132">
        <f t="shared" si="58"/>
        <v>500</v>
      </c>
      <c r="P64" s="119"/>
      <c r="Q64" s="119"/>
      <c r="R64" s="119"/>
      <c r="S64" s="119"/>
      <c r="T64" s="119" t="s">
        <v>157</v>
      </c>
      <c r="U64" s="119">
        <v>7008.0</v>
      </c>
      <c r="V64" s="119"/>
      <c r="W64" s="119"/>
      <c r="X64" s="119"/>
      <c r="Y64" s="119"/>
      <c r="Z64" s="119"/>
      <c r="AA64" s="119" t="s">
        <v>143</v>
      </c>
      <c r="AB64" s="119" t="str">
        <f t="shared" si="59"/>
        <v>7010-000000</v>
      </c>
      <c r="AC64" s="119">
        <v>574.0</v>
      </c>
      <c r="AD64" s="119" t="str">
        <f t="shared" si="60"/>
        <v>006</v>
      </c>
      <c r="AE64" s="119"/>
      <c r="AF64" s="119"/>
      <c r="AG64" s="119">
        <v>110.0</v>
      </c>
      <c r="AH64" s="119" t="str">
        <f>Summary!$B$2</f>
        <v>USD</v>
      </c>
      <c r="AI64" s="119">
        <f t="shared" ref="AI64:AT64" si="62">IF(C64="",0,C64)</f>
        <v>0</v>
      </c>
      <c r="AJ64" s="119">
        <f t="shared" si="62"/>
        <v>0</v>
      </c>
      <c r="AK64" s="119">
        <f t="shared" si="62"/>
        <v>0</v>
      </c>
      <c r="AL64" s="119">
        <f t="shared" si="62"/>
        <v>0</v>
      </c>
      <c r="AM64" s="119">
        <f t="shared" si="62"/>
        <v>0</v>
      </c>
      <c r="AN64" s="119">
        <f t="shared" si="62"/>
        <v>0</v>
      </c>
      <c r="AO64" s="119">
        <f t="shared" si="62"/>
        <v>0</v>
      </c>
      <c r="AP64" s="119">
        <f t="shared" si="62"/>
        <v>0</v>
      </c>
      <c r="AQ64" s="119">
        <f t="shared" si="62"/>
        <v>0</v>
      </c>
      <c r="AR64" s="119">
        <f t="shared" si="62"/>
        <v>0</v>
      </c>
      <c r="AS64" s="152">
        <f t="shared" si="62"/>
        <v>500</v>
      </c>
      <c r="AT64" s="119">
        <f t="shared" si="62"/>
        <v>0</v>
      </c>
    </row>
    <row r="65" ht="20.25" customHeight="1">
      <c r="A65" s="135">
        <v>7012.0</v>
      </c>
      <c r="B65" s="147" t="str">
        <f>IF(ISTEXT("Recognition - District-"&amp;VLOOKUP(A65,'Chart of Accounts'!$B$5:$C$50,2,FALSE)),"Recognition - District-"&amp;VLOOKUP(A65,'Chart of Accounts'!$B$5:$C$50,2,FALSE),"")</f>
        <v>Recognition - District-Supplies &amp; Stationery Expense</v>
      </c>
      <c r="C65" s="137"/>
      <c r="D65" s="137"/>
      <c r="E65" s="137"/>
      <c r="F65" s="137"/>
      <c r="G65" s="137"/>
      <c r="H65" s="137"/>
      <c r="I65" s="137"/>
      <c r="J65" s="137"/>
      <c r="K65" s="137"/>
      <c r="L65" s="137"/>
      <c r="M65" s="137"/>
      <c r="N65" s="137"/>
      <c r="O65" s="132">
        <f t="shared" si="58"/>
        <v>0</v>
      </c>
      <c r="P65" s="119"/>
      <c r="Q65" s="119"/>
      <c r="R65" s="119"/>
      <c r="S65" s="119"/>
      <c r="T65" s="119" t="s">
        <v>160</v>
      </c>
      <c r="U65" s="119">
        <v>7010.0</v>
      </c>
      <c r="V65" s="119"/>
      <c r="W65" s="119"/>
      <c r="X65" s="119"/>
      <c r="Y65" s="119"/>
      <c r="Z65" s="119"/>
      <c r="AA65" s="119" t="s">
        <v>143</v>
      </c>
      <c r="AB65" s="119" t="str">
        <f t="shared" si="59"/>
        <v>7012-000000</v>
      </c>
      <c r="AC65" s="119">
        <v>574.0</v>
      </c>
      <c r="AD65" s="119" t="str">
        <f t="shared" si="60"/>
        <v>006</v>
      </c>
      <c r="AE65" s="119"/>
      <c r="AF65" s="119"/>
      <c r="AG65" s="119">
        <v>110.0</v>
      </c>
      <c r="AH65" s="119" t="str">
        <f>Summary!$B$2</f>
        <v>USD</v>
      </c>
      <c r="AI65" s="119">
        <f t="shared" ref="AI65:AT65" si="63">IF(C65="",0,C65)</f>
        <v>0</v>
      </c>
      <c r="AJ65" s="119">
        <f t="shared" si="63"/>
        <v>0</v>
      </c>
      <c r="AK65" s="119">
        <f t="shared" si="63"/>
        <v>0</v>
      </c>
      <c r="AL65" s="119">
        <f t="shared" si="63"/>
        <v>0</v>
      </c>
      <c r="AM65" s="119">
        <f t="shared" si="63"/>
        <v>0</v>
      </c>
      <c r="AN65" s="119">
        <f t="shared" si="63"/>
        <v>0</v>
      </c>
      <c r="AO65" s="119">
        <f t="shared" si="63"/>
        <v>0</v>
      </c>
      <c r="AP65" s="119">
        <f t="shared" si="63"/>
        <v>0</v>
      </c>
      <c r="AQ65" s="119">
        <f t="shared" si="63"/>
        <v>0</v>
      </c>
      <c r="AR65" s="119">
        <f t="shared" si="63"/>
        <v>0</v>
      </c>
      <c r="AS65" s="119">
        <f t="shared" si="63"/>
        <v>0</v>
      </c>
      <c r="AT65" s="119">
        <f t="shared" si="63"/>
        <v>0</v>
      </c>
    </row>
    <row r="66" ht="20.25" customHeight="1">
      <c r="A66" s="135">
        <v>7036.0</v>
      </c>
      <c r="B66" s="147" t="str">
        <f>IF(ISTEXT("Recognition - District-"&amp;VLOOKUP(A66,'Chart of Accounts'!$B$5:$C$50,2,FALSE)),"Recognition - District-"&amp;VLOOKUP(A66,'Chart of Accounts'!$B$5:$C$50,2,FALSE),"")</f>
        <v>Recognition - District-Advertising Expense</v>
      </c>
      <c r="C66" s="137"/>
      <c r="D66" s="137"/>
      <c r="E66" s="137"/>
      <c r="F66" s="137"/>
      <c r="G66" s="137"/>
      <c r="H66" s="137"/>
      <c r="I66" s="137"/>
      <c r="J66" s="137"/>
      <c r="K66" s="137"/>
      <c r="L66" s="137"/>
      <c r="M66" s="137"/>
      <c r="N66" s="137"/>
      <c r="O66" s="132">
        <f t="shared" si="58"/>
        <v>0</v>
      </c>
      <c r="P66" s="119"/>
      <c r="Q66" s="119"/>
      <c r="R66" s="119"/>
      <c r="S66" s="119"/>
      <c r="T66" s="119" t="s">
        <v>163</v>
      </c>
      <c r="U66" s="119">
        <v>7012.0</v>
      </c>
      <c r="V66" s="119"/>
      <c r="W66" s="119"/>
      <c r="X66" s="119"/>
      <c r="Y66" s="119"/>
      <c r="Z66" s="119"/>
      <c r="AA66" s="119" t="s">
        <v>143</v>
      </c>
      <c r="AB66" s="119" t="str">
        <f t="shared" si="59"/>
        <v>7036-000000</v>
      </c>
      <c r="AC66" s="119">
        <v>574.0</v>
      </c>
      <c r="AD66" s="119" t="str">
        <f t="shared" si="60"/>
        <v>006</v>
      </c>
      <c r="AE66" s="119"/>
      <c r="AF66" s="119"/>
      <c r="AG66" s="119">
        <v>110.0</v>
      </c>
      <c r="AH66" s="119" t="str">
        <f>Summary!$B$2</f>
        <v>USD</v>
      </c>
      <c r="AI66" s="119">
        <f t="shared" ref="AI66:AT66" si="64">IF(C66="",0,C66)</f>
        <v>0</v>
      </c>
      <c r="AJ66" s="119">
        <f t="shared" si="64"/>
        <v>0</v>
      </c>
      <c r="AK66" s="119">
        <f t="shared" si="64"/>
        <v>0</v>
      </c>
      <c r="AL66" s="119">
        <f t="shared" si="64"/>
        <v>0</v>
      </c>
      <c r="AM66" s="119">
        <f t="shared" si="64"/>
        <v>0</v>
      </c>
      <c r="AN66" s="119">
        <f t="shared" si="64"/>
        <v>0</v>
      </c>
      <c r="AO66" s="119">
        <f t="shared" si="64"/>
        <v>0</v>
      </c>
      <c r="AP66" s="119">
        <f t="shared" si="64"/>
        <v>0</v>
      </c>
      <c r="AQ66" s="119">
        <f t="shared" si="64"/>
        <v>0</v>
      </c>
      <c r="AR66" s="119">
        <f t="shared" si="64"/>
        <v>0</v>
      </c>
      <c r="AS66" s="119">
        <f t="shared" si="64"/>
        <v>0</v>
      </c>
      <c r="AT66" s="119">
        <f t="shared" si="64"/>
        <v>0</v>
      </c>
    </row>
    <row r="67" ht="20.25" customHeight="1">
      <c r="A67" s="135">
        <v>7044.0</v>
      </c>
      <c r="B67" s="147" t="str">
        <f>IF(ISTEXT("Recognition - District-"&amp;VLOOKUP(A67,'Chart of Accounts'!$B$5:$C$50,2,FALSE)),"Recognition - District-"&amp;VLOOKUP(A67,'Chart of Accounts'!$B$5:$C$50,2,FALSE),"")</f>
        <v>Recognition - District-Postage &amp; Shipping Expense</v>
      </c>
      <c r="C67" s="137"/>
      <c r="D67" s="137"/>
      <c r="E67" s="137"/>
      <c r="F67" s="137"/>
      <c r="G67" s="137"/>
      <c r="H67" s="137"/>
      <c r="I67" s="137"/>
      <c r="J67" s="137"/>
      <c r="K67" s="137"/>
      <c r="L67" s="153">
        <v>325.0</v>
      </c>
      <c r="M67" s="137">
        <v>300.0</v>
      </c>
      <c r="N67" s="137"/>
      <c r="O67" s="132">
        <f t="shared" si="58"/>
        <v>625</v>
      </c>
      <c r="P67" s="119"/>
      <c r="Q67" s="119"/>
      <c r="R67" s="119"/>
      <c r="S67" s="119"/>
      <c r="T67" s="119" t="s">
        <v>166</v>
      </c>
      <c r="U67" s="119">
        <v>7014.0</v>
      </c>
      <c r="V67" s="119"/>
      <c r="W67" s="119"/>
      <c r="X67" s="119"/>
      <c r="Y67" s="119"/>
      <c r="Z67" s="119"/>
      <c r="AA67" s="119" t="s">
        <v>143</v>
      </c>
      <c r="AB67" s="119" t="str">
        <f t="shared" si="59"/>
        <v>7044-000000</v>
      </c>
      <c r="AC67" s="119">
        <v>574.0</v>
      </c>
      <c r="AD67" s="119" t="str">
        <f t="shared" si="60"/>
        <v>006</v>
      </c>
      <c r="AE67" s="119"/>
      <c r="AF67" s="119"/>
      <c r="AG67" s="119">
        <v>110.0</v>
      </c>
      <c r="AH67" s="119" t="str">
        <f>Summary!$B$2</f>
        <v>USD</v>
      </c>
      <c r="AI67" s="119">
        <f t="shared" ref="AI67:AT67" si="65">IF(C67="",0,C67)</f>
        <v>0</v>
      </c>
      <c r="AJ67" s="119">
        <f t="shared" si="65"/>
        <v>0</v>
      </c>
      <c r="AK67" s="119">
        <f t="shared" si="65"/>
        <v>0</v>
      </c>
      <c r="AL67" s="119">
        <f t="shared" si="65"/>
        <v>0</v>
      </c>
      <c r="AM67" s="119">
        <f t="shared" si="65"/>
        <v>0</v>
      </c>
      <c r="AN67" s="119">
        <f t="shared" si="65"/>
        <v>0</v>
      </c>
      <c r="AO67" s="119">
        <f t="shared" si="65"/>
        <v>0</v>
      </c>
      <c r="AP67" s="119">
        <f t="shared" si="65"/>
        <v>0</v>
      </c>
      <c r="AQ67" s="119">
        <f t="shared" si="65"/>
        <v>0</v>
      </c>
      <c r="AR67" s="152">
        <f t="shared" si="65"/>
        <v>325</v>
      </c>
      <c r="AS67" s="152">
        <f t="shared" si="65"/>
        <v>300</v>
      </c>
      <c r="AT67" s="119">
        <f t="shared" si="65"/>
        <v>0</v>
      </c>
    </row>
    <row r="68" ht="20.25" customHeight="1">
      <c r="A68" s="135">
        <v>7082.0</v>
      </c>
      <c r="B68" s="147" t="str">
        <f>IF(ISTEXT("Recognition - District-"&amp;VLOOKUP(A68,'Chart of Accounts'!$B$5:$C$50,2,FALSE)),"Recognition - District-"&amp;VLOOKUP(A68,'Chart of Accounts'!$B$5:$C$50,2,FALSE),"")</f>
        <v>Recognition - District-Incentives</v>
      </c>
      <c r="C68" s="137"/>
      <c r="D68" s="137"/>
      <c r="E68" s="137"/>
      <c r="F68" s="137"/>
      <c r="G68" s="137"/>
      <c r="H68" s="137"/>
      <c r="I68" s="137"/>
      <c r="J68" s="137"/>
      <c r="K68" s="137"/>
      <c r="L68" s="137"/>
      <c r="M68" s="137"/>
      <c r="N68" s="137"/>
      <c r="O68" s="132">
        <f t="shared" si="58"/>
        <v>0</v>
      </c>
      <c r="P68" s="119"/>
      <c r="Q68" s="119"/>
      <c r="R68" s="119"/>
      <c r="S68" s="119"/>
      <c r="T68" s="119" t="s">
        <v>169</v>
      </c>
      <c r="U68" s="119">
        <v>7016.0</v>
      </c>
      <c r="V68" s="119"/>
      <c r="W68" s="119"/>
      <c r="X68" s="119"/>
      <c r="Y68" s="119"/>
      <c r="Z68" s="119"/>
      <c r="AA68" s="119" t="s">
        <v>143</v>
      </c>
      <c r="AB68" s="119" t="str">
        <f t="shared" si="59"/>
        <v>7082-000000</v>
      </c>
      <c r="AC68" s="119">
        <v>574.0</v>
      </c>
      <c r="AD68" s="119" t="str">
        <f t="shared" si="60"/>
        <v>006</v>
      </c>
      <c r="AE68" s="119"/>
      <c r="AF68" s="119"/>
      <c r="AG68" s="119">
        <v>110.0</v>
      </c>
      <c r="AH68" s="119" t="str">
        <f>Summary!$B$2</f>
        <v>USD</v>
      </c>
      <c r="AI68" s="119">
        <f t="shared" ref="AI68:AT68" si="66">IF(C68="",0,C68)</f>
        <v>0</v>
      </c>
      <c r="AJ68" s="119">
        <f t="shared" si="66"/>
        <v>0</v>
      </c>
      <c r="AK68" s="119">
        <f t="shared" si="66"/>
        <v>0</v>
      </c>
      <c r="AL68" s="119">
        <f t="shared" si="66"/>
        <v>0</v>
      </c>
      <c r="AM68" s="119">
        <f t="shared" si="66"/>
        <v>0</v>
      </c>
      <c r="AN68" s="119">
        <f t="shared" si="66"/>
        <v>0</v>
      </c>
      <c r="AO68" s="119">
        <f t="shared" si="66"/>
        <v>0</v>
      </c>
      <c r="AP68" s="119">
        <f t="shared" si="66"/>
        <v>0</v>
      </c>
      <c r="AQ68" s="119">
        <f t="shared" si="66"/>
        <v>0</v>
      </c>
      <c r="AR68" s="119">
        <f t="shared" si="66"/>
        <v>0</v>
      </c>
      <c r="AS68" s="119">
        <f t="shared" si="66"/>
        <v>0</v>
      </c>
      <c r="AT68" s="119">
        <f t="shared" si="66"/>
        <v>0</v>
      </c>
    </row>
    <row r="69" ht="20.25" customHeight="1">
      <c r="A69" s="2"/>
      <c r="B69" s="147" t="str">
        <f>IF(ISTEXT("Recognition - District-"&amp;VLOOKUP(A69,'Chart of Accounts'!$B$5:$C$50,2,FALSE)),"Recognition - District-"&amp;VLOOKUP(A69,'Chart of Accounts'!$B$5:$C$50,2,FALSE),"")</f>
        <v/>
      </c>
      <c r="C69" s="137"/>
      <c r="D69" s="137"/>
      <c r="E69" s="137"/>
      <c r="F69" s="137"/>
      <c r="G69" s="137"/>
      <c r="H69" s="137"/>
      <c r="I69" s="137"/>
      <c r="J69" s="137"/>
      <c r="K69" s="137"/>
      <c r="L69" s="137"/>
      <c r="M69" s="137"/>
      <c r="N69" s="137"/>
      <c r="O69" s="132">
        <f t="shared" si="58"/>
        <v>0</v>
      </c>
      <c r="P69" s="119"/>
      <c r="Q69" s="119"/>
      <c r="R69" s="119"/>
      <c r="S69" s="119"/>
      <c r="T69" s="119" t="s">
        <v>171</v>
      </c>
      <c r="U69" s="119">
        <v>7018.0</v>
      </c>
      <c r="V69" s="119"/>
      <c r="W69" s="119"/>
      <c r="X69" s="119"/>
      <c r="Y69" s="119"/>
      <c r="Z69" s="119"/>
      <c r="AA69" s="119" t="s">
        <v>143</v>
      </c>
      <c r="AB69" s="119" t="str">
        <f t="shared" si="59"/>
        <v/>
      </c>
      <c r="AC69" s="119">
        <v>574.0</v>
      </c>
      <c r="AD69" s="119" t="str">
        <f t="shared" si="60"/>
        <v>006</v>
      </c>
      <c r="AE69" s="119"/>
      <c r="AF69" s="119"/>
      <c r="AG69" s="119">
        <v>110.0</v>
      </c>
      <c r="AH69" s="119" t="str">
        <f>Summary!$B$2</f>
        <v>USD</v>
      </c>
      <c r="AI69" s="119">
        <f t="shared" ref="AI69:AT69" si="67">IF(C69="",0,C69)</f>
        <v>0</v>
      </c>
      <c r="AJ69" s="119">
        <f t="shared" si="67"/>
        <v>0</v>
      </c>
      <c r="AK69" s="119">
        <f t="shared" si="67"/>
        <v>0</v>
      </c>
      <c r="AL69" s="119">
        <f t="shared" si="67"/>
        <v>0</v>
      </c>
      <c r="AM69" s="119">
        <f t="shared" si="67"/>
        <v>0</v>
      </c>
      <c r="AN69" s="119">
        <f t="shared" si="67"/>
        <v>0</v>
      </c>
      <c r="AO69" s="119">
        <f t="shared" si="67"/>
        <v>0</v>
      </c>
      <c r="AP69" s="119">
        <f t="shared" si="67"/>
        <v>0</v>
      </c>
      <c r="AQ69" s="119">
        <f t="shared" si="67"/>
        <v>0</v>
      </c>
      <c r="AR69" s="119">
        <f t="shared" si="67"/>
        <v>0</v>
      </c>
      <c r="AS69" s="119">
        <f t="shared" si="67"/>
        <v>0</v>
      </c>
      <c r="AT69" s="119">
        <f t="shared" si="67"/>
        <v>0</v>
      </c>
    </row>
    <row r="70" ht="20.25" customHeight="1">
      <c r="A70" s="2"/>
      <c r="B70" s="147" t="str">
        <f>IF(ISTEXT("Recognition - District-"&amp;VLOOKUP(A70,'Chart of Accounts'!$B$5:$C$50,2,FALSE)),"Recognition - District-"&amp;VLOOKUP(A70,'Chart of Accounts'!$B$5:$C$50,2,FALSE),"")</f>
        <v/>
      </c>
      <c r="C70" s="137"/>
      <c r="D70" s="137"/>
      <c r="E70" s="137"/>
      <c r="F70" s="137"/>
      <c r="G70" s="137"/>
      <c r="H70" s="137"/>
      <c r="I70" s="137"/>
      <c r="J70" s="137"/>
      <c r="K70" s="137"/>
      <c r="L70" s="137"/>
      <c r="M70" s="137"/>
      <c r="N70" s="137"/>
      <c r="O70" s="132">
        <f t="shared" si="58"/>
        <v>0</v>
      </c>
      <c r="P70" s="119"/>
      <c r="Q70" s="119"/>
      <c r="R70" s="119"/>
      <c r="S70" s="119"/>
      <c r="T70" s="119" t="s">
        <v>173</v>
      </c>
      <c r="U70" s="119">
        <v>7020.0</v>
      </c>
      <c r="V70" s="119"/>
      <c r="W70" s="119"/>
      <c r="X70" s="119"/>
      <c r="Y70" s="119"/>
      <c r="Z70" s="119"/>
      <c r="AA70" s="119" t="s">
        <v>143</v>
      </c>
      <c r="AB70" s="119" t="str">
        <f t="shared" si="59"/>
        <v/>
      </c>
      <c r="AC70" s="119">
        <v>574.0</v>
      </c>
      <c r="AD70" s="119" t="str">
        <f t="shared" si="60"/>
        <v>006</v>
      </c>
      <c r="AE70" s="119"/>
      <c r="AF70" s="119"/>
      <c r="AG70" s="119">
        <v>110.0</v>
      </c>
      <c r="AH70" s="119" t="str">
        <f>Summary!$B$2</f>
        <v>USD</v>
      </c>
      <c r="AI70" s="119">
        <f t="shared" ref="AI70:AT70" si="68">IF(C70="",0,C70)</f>
        <v>0</v>
      </c>
      <c r="AJ70" s="119">
        <f t="shared" si="68"/>
        <v>0</v>
      </c>
      <c r="AK70" s="119">
        <f t="shared" si="68"/>
        <v>0</v>
      </c>
      <c r="AL70" s="119">
        <f t="shared" si="68"/>
        <v>0</v>
      </c>
      <c r="AM70" s="119">
        <f t="shared" si="68"/>
        <v>0</v>
      </c>
      <c r="AN70" s="119">
        <f t="shared" si="68"/>
        <v>0</v>
      </c>
      <c r="AO70" s="119">
        <f t="shared" si="68"/>
        <v>0</v>
      </c>
      <c r="AP70" s="119">
        <f t="shared" si="68"/>
        <v>0</v>
      </c>
      <c r="AQ70" s="119">
        <f t="shared" si="68"/>
        <v>0</v>
      </c>
      <c r="AR70" s="119">
        <f t="shared" si="68"/>
        <v>0</v>
      </c>
      <c r="AS70" s="119">
        <f t="shared" si="68"/>
        <v>0</v>
      </c>
      <c r="AT70" s="119">
        <f t="shared" si="68"/>
        <v>0</v>
      </c>
    </row>
    <row r="71" ht="20.25" customHeight="1">
      <c r="A71" s="2"/>
      <c r="B71" s="147" t="str">
        <f>IF(ISTEXT("Recognition - District-"&amp;VLOOKUP(A71,'Chart of Accounts'!$B$5:$C$50,2,FALSE)),"Recognition - District-"&amp;VLOOKUP(A71,'Chart of Accounts'!$B$5:$C$50,2,FALSE),"")</f>
        <v/>
      </c>
      <c r="C71" s="137"/>
      <c r="D71" s="137"/>
      <c r="E71" s="137"/>
      <c r="F71" s="137"/>
      <c r="G71" s="137"/>
      <c r="H71" s="137"/>
      <c r="I71" s="137"/>
      <c r="J71" s="137"/>
      <c r="K71" s="137"/>
      <c r="L71" s="137"/>
      <c r="M71" s="137"/>
      <c r="N71" s="137"/>
      <c r="O71" s="132">
        <f t="shared" si="58"/>
        <v>0</v>
      </c>
      <c r="P71" s="119"/>
      <c r="Q71" s="119"/>
      <c r="R71" s="119"/>
      <c r="S71" s="119"/>
      <c r="T71" s="119" t="s">
        <v>175</v>
      </c>
      <c r="U71" s="119">
        <v>7022.0</v>
      </c>
      <c r="V71" s="119"/>
      <c r="W71" s="119"/>
      <c r="X71" s="119"/>
      <c r="Y71" s="119"/>
      <c r="Z71" s="119"/>
      <c r="AA71" s="119" t="s">
        <v>143</v>
      </c>
      <c r="AB71" s="119" t="str">
        <f t="shared" si="59"/>
        <v/>
      </c>
      <c r="AC71" s="119">
        <v>574.0</v>
      </c>
      <c r="AD71" s="119" t="str">
        <f t="shared" si="60"/>
        <v>006</v>
      </c>
      <c r="AE71" s="119"/>
      <c r="AF71" s="119"/>
      <c r="AG71" s="119">
        <v>110.0</v>
      </c>
      <c r="AH71" s="119" t="str">
        <f>Summary!$B$2</f>
        <v>USD</v>
      </c>
      <c r="AI71" s="119">
        <f t="shared" ref="AI71:AT71" si="69">IF(C71="",0,C71)</f>
        <v>0</v>
      </c>
      <c r="AJ71" s="119">
        <f t="shared" si="69"/>
        <v>0</v>
      </c>
      <c r="AK71" s="119">
        <f t="shared" si="69"/>
        <v>0</v>
      </c>
      <c r="AL71" s="119">
        <f t="shared" si="69"/>
        <v>0</v>
      </c>
      <c r="AM71" s="119">
        <f t="shared" si="69"/>
        <v>0</v>
      </c>
      <c r="AN71" s="119">
        <f t="shared" si="69"/>
        <v>0</v>
      </c>
      <c r="AO71" s="119">
        <f t="shared" si="69"/>
        <v>0</v>
      </c>
      <c r="AP71" s="119">
        <f t="shared" si="69"/>
        <v>0</v>
      </c>
      <c r="AQ71" s="119">
        <f t="shared" si="69"/>
        <v>0</v>
      </c>
      <c r="AR71" s="119">
        <f t="shared" si="69"/>
        <v>0</v>
      </c>
      <c r="AS71" s="119">
        <f t="shared" si="69"/>
        <v>0</v>
      </c>
      <c r="AT71" s="119">
        <f t="shared" si="69"/>
        <v>0</v>
      </c>
    </row>
    <row r="72" ht="20.25" customHeight="1">
      <c r="A72" s="150" t="s">
        <v>240</v>
      </c>
      <c r="B72" s="151"/>
      <c r="C72" s="154">
        <f t="shared" ref="C72:O72" si="70">SUM(C62:C71)</f>
        <v>0</v>
      </c>
      <c r="D72" s="154">
        <f t="shared" si="70"/>
        <v>0</v>
      </c>
      <c r="E72" s="154">
        <f t="shared" si="70"/>
        <v>0</v>
      </c>
      <c r="F72" s="154">
        <f t="shared" si="70"/>
        <v>0</v>
      </c>
      <c r="G72" s="154">
        <f t="shared" si="70"/>
        <v>0</v>
      </c>
      <c r="H72" s="154">
        <f t="shared" si="70"/>
        <v>0</v>
      </c>
      <c r="I72" s="154">
        <f t="shared" si="70"/>
        <v>0</v>
      </c>
      <c r="J72" s="154">
        <f t="shared" si="70"/>
        <v>0</v>
      </c>
      <c r="K72" s="154">
        <f t="shared" si="70"/>
        <v>0</v>
      </c>
      <c r="L72" s="154">
        <f t="shared" si="70"/>
        <v>325</v>
      </c>
      <c r="M72" s="154">
        <f t="shared" si="70"/>
        <v>800</v>
      </c>
      <c r="N72" s="154">
        <f t="shared" si="70"/>
        <v>1000</v>
      </c>
      <c r="O72" s="154">
        <f t="shared" si="70"/>
        <v>2125</v>
      </c>
      <c r="P72" s="119"/>
      <c r="Q72" s="119"/>
      <c r="R72" s="119"/>
      <c r="S72" s="119"/>
      <c r="T72" s="119" t="s">
        <v>177</v>
      </c>
      <c r="U72" s="119">
        <v>7024.0</v>
      </c>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8.75" customHeight="1">
      <c r="A73" s="130"/>
      <c r="B73" s="151"/>
      <c r="C73" s="132"/>
      <c r="D73" s="132"/>
      <c r="E73" s="132"/>
      <c r="F73" s="132"/>
      <c r="G73" s="132"/>
      <c r="H73" s="132"/>
      <c r="I73" s="132"/>
      <c r="J73" s="132"/>
      <c r="K73" s="132"/>
      <c r="L73" s="132"/>
      <c r="M73" s="132"/>
      <c r="N73" s="132"/>
      <c r="O73" s="132"/>
      <c r="P73" s="119"/>
      <c r="Q73" s="119"/>
      <c r="R73" s="119"/>
      <c r="S73" s="119"/>
      <c r="T73" s="119" t="s">
        <v>179</v>
      </c>
      <c r="U73" s="119">
        <v>7026.0</v>
      </c>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35"/>
      <c r="B74" s="135"/>
      <c r="C74" s="132"/>
      <c r="D74" s="132"/>
      <c r="E74" s="132"/>
      <c r="F74" s="132"/>
      <c r="G74" s="132"/>
      <c r="H74" s="132"/>
      <c r="I74" s="132"/>
      <c r="J74" s="132"/>
      <c r="K74" s="132"/>
      <c r="L74" s="132"/>
      <c r="M74" s="132"/>
      <c r="N74" s="132"/>
      <c r="O74" s="132"/>
      <c r="P74" s="119"/>
      <c r="Q74" s="119"/>
      <c r="R74" s="119"/>
      <c r="S74" s="119"/>
      <c r="T74" s="119" t="s">
        <v>181</v>
      </c>
      <c r="U74" s="119">
        <v>7028.0</v>
      </c>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15.75" customHeight="1">
      <c r="A75" s="155"/>
      <c r="B75" s="131" t="s">
        <v>241</v>
      </c>
      <c r="C75" s="144">
        <f t="shared" ref="C75:O75" si="71">SUM(C20+C33+C46+C59+C72)</f>
        <v>300</v>
      </c>
      <c r="D75" s="144">
        <f t="shared" si="71"/>
        <v>1545</v>
      </c>
      <c r="E75" s="144">
        <f t="shared" si="71"/>
        <v>442</v>
      </c>
      <c r="F75" s="144">
        <f t="shared" si="71"/>
        <v>1445</v>
      </c>
      <c r="G75" s="144">
        <f t="shared" si="71"/>
        <v>100</v>
      </c>
      <c r="H75" s="144">
        <f t="shared" si="71"/>
        <v>200</v>
      </c>
      <c r="I75" s="144">
        <f t="shared" si="71"/>
        <v>100</v>
      </c>
      <c r="J75" s="144">
        <f t="shared" si="71"/>
        <v>1690</v>
      </c>
      <c r="K75" s="144">
        <f t="shared" si="71"/>
        <v>100</v>
      </c>
      <c r="L75" s="144">
        <f t="shared" si="71"/>
        <v>475</v>
      </c>
      <c r="M75" s="144">
        <f t="shared" si="71"/>
        <v>800</v>
      </c>
      <c r="N75" s="144">
        <f t="shared" si="71"/>
        <v>1080</v>
      </c>
      <c r="O75" s="144">
        <f t="shared" si="71"/>
        <v>8277</v>
      </c>
      <c r="P75" s="119"/>
      <c r="Q75" s="119"/>
      <c r="R75" s="119"/>
      <c r="S75" s="119"/>
      <c r="T75" s="119" t="s">
        <v>183</v>
      </c>
      <c r="U75" s="119">
        <v>7030.0</v>
      </c>
      <c r="V75" s="119"/>
      <c r="W75" s="119"/>
      <c r="X75" s="119"/>
      <c r="Y75" s="119"/>
      <c r="Z75" s="119"/>
      <c r="AA75" s="119"/>
      <c r="AB75" s="119"/>
      <c r="AC75" s="119"/>
      <c r="AD75" s="119"/>
      <c r="AE75" s="119"/>
      <c r="AF75" s="119"/>
      <c r="AG75" s="119"/>
      <c r="AH75" s="119"/>
      <c r="AI75" s="119"/>
      <c r="AJ75" s="119"/>
      <c r="AK75" s="119"/>
      <c r="AL75" s="119"/>
      <c r="AM75" s="119"/>
      <c r="AN75" s="119"/>
      <c r="AO75" s="119"/>
      <c r="AP75" s="119"/>
      <c r="AQ75" s="119"/>
      <c r="AR75" s="119"/>
      <c r="AS75" s="119"/>
      <c r="AT75" s="119"/>
    </row>
    <row r="76" ht="15.75" customHeight="1">
      <c r="A76" s="119"/>
      <c r="B76" s="119"/>
      <c r="C76" s="119"/>
      <c r="D76" s="119"/>
      <c r="E76" s="119"/>
      <c r="F76" s="119"/>
      <c r="G76" s="119"/>
      <c r="H76" s="119"/>
      <c r="I76" s="119"/>
      <c r="J76" s="119"/>
      <c r="K76" s="119"/>
      <c r="L76" s="119"/>
      <c r="M76" s="119"/>
      <c r="N76" s="119"/>
      <c r="O76" s="119"/>
      <c r="P76" s="119"/>
      <c r="Q76" s="119"/>
      <c r="R76" s="119"/>
      <c r="S76" s="119"/>
      <c r="T76" s="119" t="s">
        <v>185</v>
      </c>
      <c r="U76" s="119">
        <v>7032.0</v>
      </c>
      <c r="V76" s="119"/>
      <c r="W76" s="119"/>
      <c r="X76" s="119"/>
      <c r="Y76" s="119"/>
      <c r="Z76" s="119"/>
      <c r="AA76" s="119"/>
      <c r="AB76" s="119"/>
      <c r="AC76" s="119"/>
      <c r="AD76" s="119"/>
      <c r="AE76" s="119"/>
      <c r="AF76" s="119"/>
      <c r="AG76" s="119"/>
      <c r="AH76" s="119"/>
      <c r="AI76" s="119"/>
      <c r="AJ76" s="119"/>
      <c r="AK76" s="119"/>
      <c r="AL76" s="119"/>
      <c r="AM76" s="119"/>
      <c r="AN76" s="119"/>
      <c r="AO76" s="119"/>
      <c r="AP76" s="119"/>
      <c r="AQ76" s="119"/>
      <c r="AR76" s="119"/>
      <c r="AS76" s="119"/>
      <c r="AT76" s="119"/>
    </row>
    <row r="77" ht="15.75" customHeight="1">
      <c r="A77" s="119"/>
      <c r="B77" s="119"/>
      <c r="C77" s="119"/>
      <c r="D77" s="119"/>
      <c r="E77" s="119"/>
      <c r="F77" s="119"/>
      <c r="G77" s="119"/>
      <c r="H77" s="119"/>
      <c r="I77" s="119"/>
      <c r="J77" s="119"/>
      <c r="K77" s="119"/>
      <c r="L77" s="119"/>
      <c r="M77" s="119"/>
      <c r="N77" s="119"/>
      <c r="O77" s="119"/>
      <c r="P77" s="119"/>
      <c r="Q77" s="119"/>
      <c r="R77" s="119"/>
      <c r="S77" s="119"/>
      <c r="T77" s="119" t="s">
        <v>186</v>
      </c>
      <c r="U77" s="119">
        <v>7034.0</v>
      </c>
      <c r="V77" s="119"/>
      <c r="W77" s="119"/>
      <c r="X77" s="119"/>
      <c r="Y77" s="119"/>
      <c r="Z77" s="119"/>
      <c r="AA77" s="119"/>
      <c r="AB77" s="119"/>
      <c r="AC77" s="119"/>
      <c r="AD77" s="119"/>
      <c r="AE77" s="119"/>
      <c r="AF77" s="119"/>
      <c r="AG77" s="119"/>
      <c r="AH77" s="119"/>
      <c r="AI77" s="119"/>
      <c r="AJ77" s="119"/>
      <c r="AK77" s="119"/>
      <c r="AL77" s="119"/>
      <c r="AM77" s="119"/>
      <c r="AN77" s="119"/>
      <c r="AO77" s="119"/>
      <c r="AP77" s="119"/>
      <c r="AQ77" s="119"/>
      <c r="AR77" s="119"/>
      <c r="AS77" s="119"/>
      <c r="AT77" s="119"/>
    </row>
    <row r="78" ht="15.75" customHeight="1">
      <c r="A78" s="119"/>
      <c r="B78" s="119"/>
      <c r="C78" s="119"/>
      <c r="D78" s="119"/>
      <c r="E78" s="119"/>
      <c r="F78" s="119"/>
      <c r="G78" s="119"/>
      <c r="H78" s="119"/>
      <c r="I78" s="119"/>
      <c r="J78" s="119"/>
      <c r="K78" s="119"/>
      <c r="L78" s="119"/>
      <c r="M78" s="119"/>
      <c r="N78" s="119"/>
      <c r="O78" s="119"/>
      <c r="P78" s="119"/>
      <c r="Q78" s="119"/>
      <c r="R78" s="119"/>
      <c r="S78" s="119"/>
      <c r="T78" s="119" t="s">
        <v>188</v>
      </c>
      <c r="U78" s="119">
        <v>7036.0</v>
      </c>
      <c r="V78" s="119"/>
      <c r="W78" s="119"/>
      <c r="X78" s="119"/>
      <c r="Y78" s="119"/>
      <c r="Z78" s="119"/>
      <c r="AA78" s="119"/>
      <c r="AB78" s="119"/>
      <c r="AC78" s="119"/>
      <c r="AD78" s="119"/>
      <c r="AE78" s="119"/>
      <c r="AF78" s="119"/>
      <c r="AG78" s="119"/>
      <c r="AH78" s="119"/>
      <c r="AI78" s="119"/>
      <c r="AJ78" s="119"/>
      <c r="AK78" s="119"/>
      <c r="AL78" s="119"/>
      <c r="AM78" s="119"/>
      <c r="AN78" s="119"/>
      <c r="AO78" s="119"/>
      <c r="AP78" s="119"/>
      <c r="AQ78" s="119"/>
      <c r="AR78" s="119"/>
      <c r="AS78" s="119"/>
      <c r="AT78" s="119"/>
    </row>
    <row r="79" ht="15.75" customHeight="1">
      <c r="A79" s="119"/>
      <c r="B79" s="119"/>
      <c r="C79" s="119"/>
      <c r="D79" s="119"/>
      <c r="E79" s="119"/>
      <c r="F79" s="119"/>
      <c r="G79" s="119"/>
      <c r="H79" s="119"/>
      <c r="I79" s="119"/>
      <c r="J79" s="119"/>
      <c r="K79" s="119"/>
      <c r="L79" s="119"/>
      <c r="M79" s="119"/>
      <c r="N79" s="119"/>
      <c r="O79" s="119"/>
      <c r="P79" s="119"/>
      <c r="Q79" s="119"/>
      <c r="R79" s="119"/>
      <c r="S79" s="119"/>
      <c r="T79" s="119" t="s">
        <v>189</v>
      </c>
      <c r="U79" s="119">
        <v>7038.0</v>
      </c>
      <c r="V79" s="119"/>
      <c r="W79" s="119"/>
      <c r="X79" s="119"/>
      <c r="Y79" s="119"/>
      <c r="Z79" s="119"/>
      <c r="AA79" s="119"/>
      <c r="AB79" s="119"/>
      <c r="AC79" s="119"/>
      <c r="AD79" s="119"/>
      <c r="AE79" s="119"/>
      <c r="AF79" s="119"/>
      <c r="AG79" s="119"/>
      <c r="AH79" s="119"/>
      <c r="AI79" s="119"/>
      <c r="AJ79" s="119"/>
      <c r="AK79" s="119"/>
      <c r="AL79" s="119"/>
      <c r="AM79" s="119"/>
      <c r="AN79" s="119"/>
      <c r="AO79" s="119"/>
      <c r="AP79" s="119"/>
      <c r="AQ79" s="119"/>
      <c r="AR79" s="119"/>
      <c r="AS79" s="119"/>
      <c r="AT79" s="119"/>
    </row>
    <row r="80" ht="15.75" customHeight="1">
      <c r="A80" s="119"/>
      <c r="B80" s="119"/>
      <c r="C80" s="119"/>
      <c r="D80" s="119"/>
      <c r="E80" s="119"/>
      <c r="F80" s="119"/>
      <c r="G80" s="119"/>
      <c r="H80" s="119"/>
      <c r="I80" s="119"/>
      <c r="J80" s="119"/>
      <c r="K80" s="119"/>
      <c r="L80" s="119"/>
      <c r="M80" s="119"/>
      <c r="N80" s="119"/>
      <c r="O80" s="119"/>
      <c r="P80" s="119"/>
      <c r="Q80" s="119"/>
      <c r="R80" s="119"/>
      <c r="S80" s="119"/>
      <c r="T80" s="119" t="s">
        <v>190</v>
      </c>
      <c r="U80" s="119">
        <v>7040.0</v>
      </c>
      <c r="V80" s="119"/>
      <c r="W80" s="119"/>
      <c r="X80" s="119"/>
      <c r="Y80" s="119"/>
      <c r="Z80" s="119"/>
      <c r="AA80" s="119"/>
      <c r="AB80" s="119"/>
      <c r="AC80" s="119"/>
      <c r="AD80" s="119"/>
      <c r="AE80" s="119"/>
      <c r="AF80" s="119"/>
      <c r="AG80" s="119"/>
      <c r="AH80" s="119"/>
      <c r="AI80" s="119"/>
      <c r="AJ80" s="119"/>
      <c r="AK80" s="119"/>
      <c r="AL80" s="119"/>
      <c r="AM80" s="119"/>
      <c r="AN80" s="119"/>
      <c r="AO80" s="119"/>
      <c r="AP80" s="119"/>
      <c r="AQ80" s="119"/>
      <c r="AR80" s="119"/>
      <c r="AS80" s="119"/>
      <c r="AT80" s="119"/>
    </row>
    <row r="81" ht="15.75" customHeight="1">
      <c r="A81" s="119"/>
      <c r="B81" s="119"/>
      <c r="C81" s="119"/>
      <c r="D81" s="119"/>
      <c r="E81" s="119"/>
      <c r="F81" s="119"/>
      <c r="G81" s="119"/>
      <c r="H81" s="119"/>
      <c r="I81" s="119"/>
      <c r="J81" s="119"/>
      <c r="K81" s="119"/>
      <c r="L81" s="119"/>
      <c r="M81" s="119"/>
      <c r="N81" s="119"/>
      <c r="O81" s="119"/>
      <c r="P81" s="119"/>
      <c r="Q81" s="119"/>
      <c r="R81" s="119"/>
      <c r="S81" s="119"/>
      <c r="T81" s="119" t="s">
        <v>191</v>
      </c>
      <c r="U81" s="119">
        <v>7042.0</v>
      </c>
      <c r="V81" s="119"/>
      <c r="W81" s="119"/>
      <c r="X81" s="119"/>
      <c r="Y81" s="119"/>
      <c r="Z81" s="119"/>
      <c r="AA81" s="119"/>
      <c r="AB81" s="119"/>
      <c r="AC81" s="119"/>
      <c r="AD81" s="119"/>
      <c r="AE81" s="119"/>
      <c r="AF81" s="119"/>
      <c r="AG81" s="119"/>
      <c r="AH81" s="119"/>
      <c r="AI81" s="119"/>
      <c r="AJ81" s="119"/>
      <c r="AK81" s="119"/>
      <c r="AL81" s="119"/>
      <c r="AM81" s="119"/>
      <c r="AN81" s="119"/>
      <c r="AO81" s="119"/>
      <c r="AP81" s="119"/>
      <c r="AQ81" s="119"/>
      <c r="AR81" s="119"/>
      <c r="AS81" s="119"/>
      <c r="AT81" s="119"/>
    </row>
    <row r="82" ht="15.75" customHeight="1">
      <c r="A82" s="119"/>
      <c r="B82" s="119"/>
      <c r="C82" s="119"/>
      <c r="D82" s="119"/>
      <c r="E82" s="119"/>
      <c r="F82" s="119"/>
      <c r="G82" s="119"/>
      <c r="H82" s="119"/>
      <c r="I82" s="119"/>
      <c r="J82" s="119"/>
      <c r="K82" s="119"/>
      <c r="L82" s="119"/>
      <c r="M82" s="119"/>
      <c r="N82" s="119"/>
      <c r="O82" s="119"/>
      <c r="P82" s="119"/>
      <c r="Q82" s="119"/>
      <c r="R82" s="119"/>
      <c r="S82" s="119"/>
      <c r="T82" s="119" t="s">
        <v>192</v>
      </c>
      <c r="U82" s="119">
        <v>7044.0</v>
      </c>
      <c r="V82" s="119"/>
      <c r="W82" s="119"/>
      <c r="X82" s="119"/>
      <c r="Y82" s="119"/>
      <c r="Z82" s="119"/>
      <c r="AA82" s="119"/>
      <c r="AB82" s="119"/>
      <c r="AC82" s="119"/>
      <c r="AD82" s="119"/>
      <c r="AE82" s="119"/>
      <c r="AF82" s="119"/>
      <c r="AG82" s="119"/>
      <c r="AH82" s="119"/>
      <c r="AI82" s="119"/>
      <c r="AJ82" s="119"/>
      <c r="AK82" s="119"/>
      <c r="AL82" s="119"/>
      <c r="AM82" s="119"/>
      <c r="AN82" s="119"/>
      <c r="AO82" s="119"/>
      <c r="AP82" s="119"/>
      <c r="AQ82" s="119"/>
      <c r="AR82" s="119"/>
      <c r="AS82" s="119"/>
      <c r="AT82" s="119"/>
    </row>
    <row r="83" ht="15.75" customHeight="1">
      <c r="A83" s="119"/>
      <c r="B83" s="119"/>
      <c r="C83" s="119"/>
      <c r="D83" s="119"/>
      <c r="E83" s="119"/>
      <c r="F83" s="119"/>
      <c r="G83" s="119"/>
      <c r="H83" s="119"/>
      <c r="I83" s="119"/>
      <c r="J83" s="119"/>
      <c r="K83" s="119"/>
      <c r="L83" s="119"/>
      <c r="M83" s="119"/>
      <c r="N83" s="119"/>
      <c r="O83" s="119"/>
      <c r="P83" s="119"/>
      <c r="Q83" s="119"/>
      <c r="R83" s="119"/>
      <c r="S83" s="119"/>
      <c r="T83" s="119" t="s">
        <v>193</v>
      </c>
      <c r="U83" s="119">
        <v>7046.0</v>
      </c>
      <c r="V83" s="119"/>
      <c r="W83" s="119"/>
      <c r="X83" s="119"/>
      <c r="Y83" s="119"/>
      <c r="Z83" s="119"/>
      <c r="AA83" s="119"/>
      <c r="AB83" s="119"/>
      <c r="AC83" s="119"/>
      <c r="AD83" s="119"/>
      <c r="AE83" s="119"/>
      <c r="AF83" s="119"/>
      <c r="AG83" s="119"/>
      <c r="AH83" s="119"/>
      <c r="AI83" s="119"/>
      <c r="AJ83" s="119"/>
      <c r="AK83" s="119"/>
      <c r="AL83" s="119"/>
      <c r="AM83" s="119"/>
      <c r="AN83" s="119"/>
      <c r="AO83" s="119"/>
      <c r="AP83" s="119"/>
      <c r="AQ83" s="119"/>
      <c r="AR83" s="119"/>
      <c r="AS83" s="119"/>
      <c r="AT83" s="119"/>
    </row>
    <row r="84" ht="15.75" customHeight="1">
      <c r="A84" s="119"/>
      <c r="B84" s="119"/>
      <c r="C84" s="119"/>
      <c r="D84" s="119"/>
      <c r="E84" s="119"/>
      <c r="F84" s="119"/>
      <c r="G84" s="119"/>
      <c r="H84" s="119"/>
      <c r="I84" s="119"/>
      <c r="J84" s="119"/>
      <c r="K84" s="119"/>
      <c r="L84" s="119"/>
      <c r="M84" s="119"/>
      <c r="N84" s="119"/>
      <c r="O84" s="119"/>
      <c r="P84" s="119"/>
      <c r="Q84" s="119"/>
      <c r="R84" s="119"/>
      <c r="S84" s="119"/>
      <c r="T84" s="119" t="s">
        <v>194</v>
      </c>
      <c r="U84" s="119">
        <v>7048.0</v>
      </c>
      <c r="V84" s="119"/>
      <c r="W84" s="119"/>
      <c r="X84" s="119"/>
      <c r="Y84" s="119"/>
      <c r="Z84" s="119"/>
      <c r="AA84" s="119"/>
      <c r="AB84" s="119"/>
      <c r="AC84" s="119"/>
      <c r="AD84" s="119"/>
      <c r="AE84" s="119"/>
      <c r="AF84" s="119"/>
      <c r="AG84" s="119"/>
      <c r="AH84" s="119"/>
      <c r="AI84" s="119"/>
      <c r="AJ84" s="119"/>
      <c r="AK84" s="119"/>
      <c r="AL84" s="119"/>
      <c r="AM84" s="119"/>
      <c r="AN84" s="119"/>
      <c r="AO84" s="119"/>
      <c r="AP84" s="119"/>
      <c r="AQ84" s="119"/>
      <c r="AR84" s="119"/>
      <c r="AS84" s="119"/>
      <c r="AT84" s="119"/>
    </row>
    <row r="85" ht="15.75" customHeight="1">
      <c r="A85" s="119"/>
      <c r="B85" s="119"/>
      <c r="C85" s="119"/>
      <c r="D85" s="119"/>
      <c r="E85" s="119"/>
      <c r="F85" s="119"/>
      <c r="G85" s="119"/>
      <c r="H85" s="119"/>
      <c r="I85" s="119"/>
      <c r="J85" s="119"/>
      <c r="K85" s="119"/>
      <c r="L85" s="119"/>
      <c r="M85" s="119"/>
      <c r="N85" s="119"/>
      <c r="O85" s="119"/>
      <c r="P85" s="119"/>
      <c r="Q85" s="119"/>
      <c r="R85" s="119"/>
      <c r="S85" s="119"/>
      <c r="T85" s="119" t="s">
        <v>195</v>
      </c>
      <c r="U85" s="119">
        <v>7050.0</v>
      </c>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5.75" customHeight="1">
      <c r="A86" s="119"/>
      <c r="B86" s="119"/>
      <c r="C86" s="119"/>
      <c r="D86" s="119"/>
      <c r="E86" s="119"/>
      <c r="F86" s="119"/>
      <c r="G86" s="119"/>
      <c r="H86" s="119"/>
      <c r="I86" s="119"/>
      <c r="J86" s="119"/>
      <c r="K86" s="119"/>
      <c r="L86" s="119"/>
      <c r="M86" s="119"/>
      <c r="N86" s="119"/>
      <c r="O86" s="119"/>
      <c r="P86" s="119"/>
      <c r="Q86" s="119"/>
      <c r="R86" s="119"/>
      <c r="S86" s="119"/>
      <c r="T86" s="119" t="s">
        <v>196</v>
      </c>
      <c r="U86" s="119">
        <v>7052.0</v>
      </c>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19"/>
      <c r="B87" s="119"/>
      <c r="C87" s="119"/>
      <c r="D87" s="119"/>
      <c r="E87" s="119"/>
      <c r="F87" s="119"/>
      <c r="G87" s="119"/>
      <c r="H87" s="119"/>
      <c r="I87" s="119"/>
      <c r="J87" s="119"/>
      <c r="K87" s="119"/>
      <c r="L87" s="119"/>
      <c r="M87" s="119"/>
      <c r="N87" s="119"/>
      <c r="O87" s="119"/>
      <c r="P87" s="119"/>
      <c r="Q87" s="119"/>
      <c r="R87" s="119"/>
      <c r="S87" s="119"/>
      <c r="T87" s="119" t="s">
        <v>197</v>
      </c>
      <c r="U87" s="119">
        <v>7070.0</v>
      </c>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19"/>
      <c r="B88" s="119"/>
      <c r="C88" s="119"/>
      <c r="D88" s="119"/>
      <c r="E88" s="119"/>
      <c r="F88" s="119"/>
      <c r="G88" s="119"/>
      <c r="H88" s="119"/>
      <c r="I88" s="119"/>
      <c r="J88" s="119"/>
      <c r="K88" s="119"/>
      <c r="L88" s="119"/>
      <c r="M88" s="119"/>
      <c r="N88" s="119"/>
      <c r="O88" s="119"/>
      <c r="P88" s="119"/>
      <c r="Q88" s="119"/>
      <c r="R88" s="119"/>
      <c r="S88" s="119"/>
      <c r="T88" s="119" t="s">
        <v>198</v>
      </c>
      <c r="U88" s="119">
        <v>7072.0</v>
      </c>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t="s">
        <v>199</v>
      </c>
      <c r="U89" s="119">
        <v>7078.0</v>
      </c>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t="s">
        <v>200</v>
      </c>
      <c r="U90" s="119">
        <v>7080.0</v>
      </c>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t="s">
        <v>201</v>
      </c>
      <c r="U91" s="119">
        <v>7082.0</v>
      </c>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t="s">
        <v>202</v>
      </c>
      <c r="U92" s="119">
        <v>7084.0</v>
      </c>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t="s">
        <v>203</v>
      </c>
      <c r="U93" s="119">
        <v>7086.0</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t="s">
        <v>204</v>
      </c>
      <c r="U94" s="119">
        <v>7088.0</v>
      </c>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t="s">
        <v>205</v>
      </c>
      <c r="U95" s="119">
        <v>7090.0</v>
      </c>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c r="U98" s="119"/>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c r="U99" s="119"/>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c r="U102" s="119"/>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c r="U108" s="119"/>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row>
    <row r="277"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row>
    <row r="278"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row>
    <row r="279"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row>
    <row r="280"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row>
    <row r="281"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row>
    <row r="282"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row>
    <row r="28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row>
    <row r="284"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row>
    <row r="285"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row>
    <row r="286"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row>
    <row r="287"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row>
    <row r="288"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row>
    <row r="289"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row>
    <row r="290"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row>
    <row r="291"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row>
    <row r="292"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row>
    <row r="29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row>
    <row r="294"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row>
    <row r="295"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row>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7:A19 A30:A32 A43:A45 A56:A58 A69:A71">
      <formula1>$U$62:$U$100</formula1>
    </dataValidation>
    <dataValidation type="decimal" operator="greaterThanOrEqual" allowBlank="1" showErrorMessage="1" sqref="C10:N19 C23:N32 C36:N45 C49:N58 C62:N71">
      <formula1>0.0</formula1>
    </dataValidation>
  </dataValidations>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1.14"/>
    <col customWidth="1" min="2" max="2" width="68.29"/>
    <col customWidth="1" min="3" max="3" width="17.57"/>
    <col customWidth="1" min="4" max="15" width="17.29"/>
    <col customWidth="1" min="16" max="18" width="9.14"/>
    <col customWidth="1" hidden="1" min="19" max="26" width="9.14"/>
    <col customWidth="1" hidden="1" min="27" max="27" width="10.86"/>
    <col customWidth="1" hidden="1" min="28" max="28" width="9.43"/>
    <col customWidth="1" hidden="1" min="29" max="29" width="14.86"/>
    <col customWidth="1" hidden="1" min="30" max="31" width="11.29"/>
    <col customWidth="1" hidden="1" min="32" max="32" width="12.29"/>
    <col customWidth="1" hidden="1" min="33" max="33" width="17.0"/>
    <col customWidth="1" hidden="1" min="34" max="34" width="19.71"/>
    <col customWidth="1" hidden="1" min="35" max="43" width="10.0"/>
    <col customWidth="1" hidden="1" min="44" max="46" width="11.0"/>
  </cols>
  <sheetData>
    <row r="1">
      <c r="A1" s="118"/>
      <c r="B1" s="119"/>
      <c r="C1" s="119"/>
      <c r="D1" s="119"/>
      <c r="E1" s="119"/>
      <c r="F1" s="119"/>
      <c r="G1" s="120" t="s">
        <v>91</v>
      </c>
      <c r="H1" s="119"/>
      <c r="I1" s="119"/>
      <c r="J1" s="119"/>
      <c r="K1" s="119"/>
      <c r="L1" s="119"/>
      <c r="M1" s="119"/>
      <c r="N1" s="121" t="s">
        <v>121</v>
      </c>
      <c r="O1" s="121">
        <f>Summary!B1</f>
        <v>6</v>
      </c>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row>
    <row r="2">
      <c r="A2" s="118"/>
      <c r="B2" s="119"/>
      <c r="C2" s="119"/>
      <c r="D2" s="119"/>
      <c r="E2" s="119"/>
      <c r="F2" s="119"/>
      <c r="G2" s="120" t="s">
        <v>92</v>
      </c>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row>
    <row r="3">
      <c r="A3" s="119"/>
      <c r="B3" s="119"/>
      <c r="C3" s="119"/>
      <c r="D3" s="119"/>
      <c r="E3" s="119"/>
      <c r="F3" s="119"/>
      <c r="G3" s="120" t="str">
        <f>Recognition!G3</f>
        <v>2020-2021</v>
      </c>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19"/>
      <c r="AL3" s="119"/>
      <c r="AM3" s="119"/>
      <c r="AN3" s="119"/>
      <c r="AO3" s="119"/>
      <c r="AP3" s="119"/>
      <c r="AQ3" s="119"/>
      <c r="AR3" s="119"/>
      <c r="AS3" s="119"/>
      <c r="AT3" s="119"/>
    </row>
    <row r="4" ht="10.5" customHeight="1">
      <c r="A4" s="119"/>
      <c r="B4" s="119"/>
      <c r="C4" s="119"/>
      <c r="D4" s="119"/>
      <c r="E4" s="119"/>
      <c r="F4" s="119"/>
      <c r="G4" s="120"/>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row>
    <row r="5">
      <c r="A5" s="118"/>
      <c r="B5" s="119"/>
      <c r="C5" s="122" t="str">
        <f>Summary!B2</f>
        <v>USD</v>
      </c>
      <c r="D5" s="111"/>
      <c r="E5" s="111"/>
      <c r="F5" s="111"/>
      <c r="G5" s="111"/>
      <c r="H5" s="111"/>
      <c r="I5" s="111"/>
      <c r="J5" s="111"/>
      <c r="K5" s="111"/>
      <c r="L5" s="111"/>
      <c r="M5" s="111"/>
      <c r="N5" s="111"/>
      <c r="O5" s="112"/>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row>
    <row r="6">
      <c r="A6" s="123" t="s">
        <v>122</v>
      </c>
      <c r="B6" s="124" t="s">
        <v>123</v>
      </c>
      <c r="C6" s="125">
        <f>Summary!B6</f>
        <v>44043</v>
      </c>
      <c r="D6" s="125">
        <f>Summary!C6</f>
        <v>44073</v>
      </c>
      <c r="E6" s="125">
        <f>Summary!D6</f>
        <v>44103</v>
      </c>
      <c r="F6" s="125">
        <f>Summary!E6</f>
        <v>44133</v>
      </c>
      <c r="G6" s="125">
        <f>Summary!F6</f>
        <v>44163</v>
      </c>
      <c r="H6" s="125">
        <f>Summary!G6</f>
        <v>44193</v>
      </c>
      <c r="I6" s="125">
        <f>Summary!H6</f>
        <v>44223</v>
      </c>
      <c r="J6" s="125">
        <f>Summary!I6</f>
        <v>44253</v>
      </c>
      <c r="K6" s="125">
        <f>Summary!J6</f>
        <v>44283</v>
      </c>
      <c r="L6" s="125">
        <f>Summary!K6</f>
        <v>44313</v>
      </c>
      <c r="M6" s="125">
        <f>Summary!L6</f>
        <v>44343</v>
      </c>
      <c r="N6" s="125">
        <f>Summary!M6</f>
        <v>44373</v>
      </c>
      <c r="O6" s="125" t="s">
        <v>6</v>
      </c>
      <c r="P6" s="119"/>
      <c r="Q6" s="119"/>
      <c r="R6" s="119"/>
      <c r="S6" s="119"/>
      <c r="T6" s="119"/>
      <c r="U6" s="119"/>
      <c r="V6" s="119"/>
      <c r="W6" s="119"/>
      <c r="X6" s="119"/>
      <c r="Y6" s="119"/>
      <c r="Z6" s="119"/>
      <c r="AA6" s="126" t="s">
        <v>124</v>
      </c>
      <c r="AB6" s="126" t="s">
        <v>125</v>
      </c>
      <c r="AC6" s="126" t="s">
        <v>126</v>
      </c>
      <c r="AD6" s="126" t="s">
        <v>127</v>
      </c>
      <c r="AE6" s="126" t="s">
        <v>145</v>
      </c>
      <c r="AF6" s="126" t="s">
        <v>128</v>
      </c>
      <c r="AG6" s="126" t="s">
        <v>129</v>
      </c>
      <c r="AH6" s="126" t="s">
        <v>130</v>
      </c>
      <c r="AI6" s="126" t="s">
        <v>131</v>
      </c>
      <c r="AJ6" s="126" t="s">
        <v>132</v>
      </c>
      <c r="AK6" s="126" t="s">
        <v>133</v>
      </c>
      <c r="AL6" s="126" t="s">
        <v>134</v>
      </c>
      <c r="AM6" s="126" t="s">
        <v>135</v>
      </c>
      <c r="AN6" s="126" t="s">
        <v>136</v>
      </c>
      <c r="AO6" s="126" t="s">
        <v>137</v>
      </c>
      <c r="AP6" s="126" t="s">
        <v>138</v>
      </c>
      <c r="AQ6" s="126" t="s">
        <v>139</v>
      </c>
      <c r="AR6" s="126" t="s">
        <v>140</v>
      </c>
      <c r="AS6" s="126" t="s">
        <v>141</v>
      </c>
      <c r="AT6" s="126" t="s">
        <v>142</v>
      </c>
    </row>
    <row r="7">
      <c r="A7" s="130"/>
      <c r="B7" s="131"/>
      <c r="C7" s="131"/>
      <c r="D7" s="132"/>
      <c r="E7" s="132"/>
      <c r="F7" s="132"/>
      <c r="G7" s="132"/>
      <c r="H7" s="132"/>
      <c r="I7" s="132"/>
      <c r="J7" s="132"/>
      <c r="K7" s="132"/>
      <c r="L7" s="132"/>
      <c r="M7" s="132"/>
      <c r="N7" s="132"/>
      <c r="O7" s="132"/>
      <c r="P7" s="119"/>
      <c r="Q7" s="119"/>
      <c r="R7" s="119"/>
      <c r="S7" s="119"/>
      <c r="T7" s="119"/>
      <c r="U7" s="119"/>
      <c r="V7" s="119"/>
      <c r="W7" s="119"/>
      <c r="X7" s="119"/>
      <c r="Y7" s="119"/>
      <c r="Z7" s="119"/>
      <c r="AA7" s="119"/>
      <c r="AB7" s="133"/>
      <c r="AC7" s="119"/>
      <c r="AD7" s="119"/>
      <c r="AE7" s="119"/>
      <c r="AF7" s="119"/>
      <c r="AG7" s="119"/>
      <c r="AH7" s="119"/>
      <c r="AI7" s="119"/>
      <c r="AJ7" s="119"/>
      <c r="AK7" s="119"/>
      <c r="AL7" s="119"/>
      <c r="AM7" s="119"/>
      <c r="AN7" s="119"/>
      <c r="AO7" s="119"/>
      <c r="AP7" s="119"/>
      <c r="AQ7" s="119"/>
      <c r="AR7" s="119"/>
      <c r="AS7" s="119"/>
      <c r="AT7" s="119"/>
    </row>
    <row r="8">
      <c r="A8" s="140" t="s">
        <v>242</v>
      </c>
      <c r="B8" s="134"/>
      <c r="C8" s="131"/>
      <c r="D8" s="132"/>
      <c r="E8" s="132"/>
      <c r="F8" s="132"/>
      <c r="G8" s="132"/>
      <c r="H8" s="132"/>
      <c r="I8" s="132"/>
      <c r="J8" s="132"/>
      <c r="K8" s="132"/>
      <c r="L8" s="132"/>
      <c r="M8" s="132"/>
      <c r="N8" s="132"/>
      <c r="O8" s="132"/>
      <c r="P8" s="119"/>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row>
    <row r="9">
      <c r="A9" s="150" t="s">
        <v>243</v>
      </c>
      <c r="B9" s="151"/>
      <c r="C9" s="132"/>
      <c r="D9" s="132"/>
      <c r="E9" s="132"/>
      <c r="F9" s="132"/>
      <c r="G9" s="132"/>
      <c r="H9" s="132"/>
      <c r="I9" s="132"/>
      <c r="J9" s="132"/>
      <c r="K9" s="132"/>
      <c r="L9" s="132"/>
      <c r="M9" s="132"/>
      <c r="N9" s="132"/>
      <c r="O9" s="132"/>
      <c r="P9" s="119"/>
      <c r="Q9" s="119"/>
      <c r="R9" s="119"/>
      <c r="S9" s="119"/>
      <c r="T9" s="139" t="s">
        <v>148</v>
      </c>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c r="AS9" s="119"/>
      <c r="AT9" s="119"/>
    </row>
    <row r="10" ht="20.25" customHeight="1">
      <c r="A10" s="135">
        <v>7006.0</v>
      </c>
      <c r="B10" s="147" t="str">
        <f>IF(ISTEXT("Building New Clubs-"&amp;VLOOKUP(A10,'Chart of Accounts'!$B$5:$C$50,2,FALSE)),"Building New Clubs-"&amp;VLOOKUP(A10,'Chart of Accounts'!$B$5:$C$50,2,FALSE),"")</f>
        <v>Building New Clubs-Educational Materials</v>
      </c>
      <c r="C10" s="156"/>
      <c r="D10" s="157"/>
      <c r="E10" s="158"/>
      <c r="F10" s="158"/>
      <c r="G10" s="158"/>
      <c r="H10" s="158"/>
      <c r="I10" s="158"/>
      <c r="J10" s="158"/>
      <c r="K10" s="158"/>
      <c r="L10" s="158"/>
      <c r="M10" s="158"/>
      <c r="N10" s="158"/>
      <c r="O10" s="132">
        <f t="shared" ref="O10:O19" si="2">SUM(C10:N10)</f>
        <v>0</v>
      </c>
      <c r="P10" s="119"/>
      <c r="Q10" s="119"/>
      <c r="R10" s="119"/>
      <c r="S10" s="119"/>
      <c r="T10" s="119" t="s">
        <v>151</v>
      </c>
      <c r="U10" s="119">
        <v>7004.0</v>
      </c>
      <c r="V10" s="119"/>
      <c r="W10" s="119"/>
      <c r="X10" s="119"/>
      <c r="Y10" s="119"/>
      <c r="Z10" s="119"/>
      <c r="AA10" s="119" t="s">
        <v>143</v>
      </c>
      <c r="AB10" s="119" t="str">
        <f t="shared" ref="AB10:AB19" si="3">IF(A10="","",A10&amp;"-000000")</f>
        <v>7006-000000</v>
      </c>
      <c r="AC10" s="119">
        <v>580.0</v>
      </c>
      <c r="AD10" s="119" t="str">
        <f t="shared" ref="AD10:AD19" si="4">IF(LEN($O$1)=3,$O$1,IF(LEN($O$1)=2,0&amp;$O$1,IF(LEN($O$1)=1,0&amp;0&amp;$O$1,"ERROR")))</f>
        <v>006</v>
      </c>
      <c r="AE10" s="119"/>
      <c r="AF10" s="119"/>
      <c r="AG10" s="119">
        <v>110.0</v>
      </c>
      <c r="AH10" s="119" t="str">
        <f>Summary!$B$2</f>
        <v>USD</v>
      </c>
      <c r="AI10" s="119">
        <f t="shared" ref="AI10:AT10" si="1">IF(C10="",0,C10)</f>
        <v>0</v>
      </c>
      <c r="AJ10" s="119">
        <f t="shared" si="1"/>
        <v>0</v>
      </c>
      <c r="AK10" s="119">
        <f t="shared" si="1"/>
        <v>0</v>
      </c>
      <c r="AL10" s="119">
        <f t="shared" si="1"/>
        <v>0</v>
      </c>
      <c r="AM10" s="119">
        <f t="shared" si="1"/>
        <v>0</v>
      </c>
      <c r="AN10" s="119">
        <f t="shared" si="1"/>
        <v>0</v>
      </c>
      <c r="AO10" s="119">
        <f t="shared" si="1"/>
        <v>0</v>
      </c>
      <c r="AP10" s="119">
        <f t="shared" si="1"/>
        <v>0</v>
      </c>
      <c r="AQ10" s="119">
        <f t="shared" si="1"/>
        <v>0</v>
      </c>
      <c r="AR10" s="119">
        <f t="shared" si="1"/>
        <v>0</v>
      </c>
      <c r="AS10" s="119">
        <f t="shared" si="1"/>
        <v>0</v>
      </c>
      <c r="AT10" s="119">
        <f t="shared" si="1"/>
        <v>0</v>
      </c>
    </row>
    <row r="11" ht="20.25" customHeight="1">
      <c r="A11" s="135">
        <v>7008.0</v>
      </c>
      <c r="B11" s="147" t="str">
        <f>IF(ISTEXT("Building New Clubs-"&amp;VLOOKUP(A11,'Chart of Accounts'!$B$5:$C$50,2,FALSE)),"Building New Clubs-"&amp;VLOOKUP(A11,'Chart of Accounts'!$B$5:$C$50,2,FALSE),"")</f>
        <v>Building New Clubs-Promotional Materials</v>
      </c>
      <c r="C11" s="158"/>
      <c r="D11" s="158"/>
      <c r="E11" s="159"/>
      <c r="F11" s="159"/>
      <c r="G11" s="159"/>
      <c r="H11" s="159"/>
      <c r="I11" s="159"/>
      <c r="J11" s="159"/>
      <c r="K11" s="159"/>
      <c r="L11" s="159"/>
      <c r="M11" s="159"/>
      <c r="N11" s="159"/>
      <c r="O11" s="132">
        <f t="shared" si="2"/>
        <v>0</v>
      </c>
      <c r="P11" s="119"/>
      <c r="Q11" s="119"/>
      <c r="R11" s="119"/>
      <c r="S11" s="119"/>
      <c r="T11" s="119" t="s">
        <v>154</v>
      </c>
      <c r="U11" s="119">
        <v>7006.0</v>
      </c>
      <c r="V11" s="119"/>
      <c r="W11" s="119"/>
      <c r="X11" s="119"/>
      <c r="Y11" s="119"/>
      <c r="Z11" s="119"/>
      <c r="AA11" s="119" t="s">
        <v>143</v>
      </c>
      <c r="AB11" s="119" t="str">
        <f t="shared" si="3"/>
        <v>7008-000000</v>
      </c>
      <c r="AC11" s="119">
        <v>580.0</v>
      </c>
      <c r="AD11" s="119" t="str">
        <f t="shared" si="4"/>
        <v>006</v>
      </c>
      <c r="AE11" s="119"/>
      <c r="AF11" s="119"/>
      <c r="AG11" s="119">
        <v>110.0</v>
      </c>
      <c r="AH11" s="119" t="str">
        <f>Summary!$B$2</f>
        <v>USD</v>
      </c>
      <c r="AI11" s="119">
        <f t="shared" ref="AI11:AJ11" si="5">IF(C11="",0,C11)</f>
        <v>0</v>
      </c>
      <c r="AJ11" s="119">
        <f t="shared" si="5"/>
        <v>0</v>
      </c>
      <c r="AK11" s="152">
        <f>IF('Public Relations'!E9="",0,'Public Relations'!E9)</f>
        <v>75</v>
      </c>
      <c r="AL11" s="152">
        <f>IF('Public Relations'!F9="",0,'Public Relations'!F9)</f>
        <v>825</v>
      </c>
      <c r="AM11" s="152">
        <f>IF('Public Relations'!G9="",0,'Public Relations'!G9)</f>
        <v>275</v>
      </c>
      <c r="AN11" s="152">
        <f>IF('Public Relations'!H9="",0,'Public Relations'!H9)</f>
        <v>125</v>
      </c>
      <c r="AO11" s="152">
        <f>IF('Public Relations'!I9="",0,'Public Relations'!I9)</f>
        <v>275</v>
      </c>
      <c r="AP11" s="152">
        <f>IF('Public Relations'!J9="",0,'Public Relations'!J9)</f>
        <v>275</v>
      </c>
      <c r="AQ11" s="152">
        <f>IF('Public Relations'!K9="",0,'Public Relations'!K9)</f>
        <v>275</v>
      </c>
      <c r="AR11" s="152">
        <f>IF('Public Relations'!L9="",0,'Public Relations'!L9)</f>
        <v>275</v>
      </c>
      <c r="AS11" s="152">
        <f>IF('Public Relations'!M9="",0,'Public Relations'!M9)</f>
        <v>275</v>
      </c>
      <c r="AT11" s="152">
        <f>IF('Public Relations'!N9="",0,'Public Relations'!N9)</f>
        <v>275</v>
      </c>
    </row>
    <row r="12" ht="20.25" customHeight="1">
      <c r="A12" s="135">
        <v>7010.0</v>
      </c>
      <c r="B12" s="147" t="str">
        <f>IF(ISTEXT("Building New Clubs-"&amp;VLOOKUP(A12,'Chart of Accounts'!$B$5:$C$50,2,FALSE)),"Building New Clubs-"&amp;VLOOKUP(A12,'Chart of Accounts'!$B$5:$C$50,2,FALSE),"")</f>
        <v>Building New Clubs-Awards Expense (Trophies, Plaques, Ribbons &amp; Certificates)</v>
      </c>
      <c r="C12" s="158"/>
      <c r="D12" s="158"/>
      <c r="E12" s="158"/>
      <c r="F12" s="158"/>
      <c r="G12" s="158"/>
      <c r="H12" s="158"/>
      <c r="I12" s="158"/>
      <c r="J12" s="158"/>
      <c r="K12" s="158"/>
      <c r="L12" s="158"/>
      <c r="M12" s="158"/>
      <c r="N12" s="158"/>
      <c r="O12" s="132">
        <f t="shared" si="2"/>
        <v>0</v>
      </c>
      <c r="P12" s="119"/>
      <c r="Q12" s="119"/>
      <c r="R12" s="119"/>
      <c r="S12" s="119"/>
      <c r="T12" s="119" t="s">
        <v>157</v>
      </c>
      <c r="U12" s="119">
        <v>7008.0</v>
      </c>
      <c r="V12" s="119"/>
      <c r="W12" s="119"/>
      <c r="X12" s="119"/>
      <c r="Y12" s="119"/>
      <c r="Z12" s="119"/>
      <c r="AA12" s="119" t="s">
        <v>143</v>
      </c>
      <c r="AB12" s="119" t="str">
        <f t="shared" si="3"/>
        <v>7010-000000</v>
      </c>
      <c r="AC12" s="119">
        <v>580.0</v>
      </c>
      <c r="AD12" s="119" t="str">
        <f t="shared" si="4"/>
        <v>006</v>
      </c>
      <c r="AE12" s="119"/>
      <c r="AF12" s="119"/>
      <c r="AG12" s="119">
        <v>110.0</v>
      </c>
      <c r="AH12" s="119" t="str">
        <f>Summary!$B$2</f>
        <v>USD</v>
      </c>
      <c r="AI12" s="119">
        <f t="shared" ref="AI12:AT12" si="6">IF(C12="",0,C12)</f>
        <v>0</v>
      </c>
      <c r="AJ12" s="119">
        <f t="shared" si="6"/>
        <v>0</v>
      </c>
      <c r="AK12" s="119">
        <f t="shared" si="6"/>
        <v>0</v>
      </c>
      <c r="AL12" s="119">
        <f t="shared" si="6"/>
        <v>0</v>
      </c>
      <c r="AM12" s="119">
        <f t="shared" si="6"/>
        <v>0</v>
      </c>
      <c r="AN12" s="119">
        <f t="shared" si="6"/>
        <v>0</v>
      </c>
      <c r="AO12" s="119">
        <f t="shared" si="6"/>
        <v>0</v>
      </c>
      <c r="AP12" s="119">
        <f t="shared" si="6"/>
        <v>0</v>
      </c>
      <c r="AQ12" s="119">
        <f t="shared" si="6"/>
        <v>0</v>
      </c>
      <c r="AR12" s="119">
        <f t="shared" si="6"/>
        <v>0</v>
      </c>
      <c r="AS12" s="119">
        <f t="shared" si="6"/>
        <v>0</v>
      </c>
      <c r="AT12" s="119">
        <f t="shared" si="6"/>
        <v>0</v>
      </c>
    </row>
    <row r="13" ht="20.25" customHeight="1">
      <c r="A13" s="135">
        <v>7012.0</v>
      </c>
      <c r="B13" s="147" t="str">
        <f>IF(ISTEXT("Building New Clubs-"&amp;VLOOKUP(A13,'Chart of Accounts'!$B$5:$C$50,2,FALSE)),"Building New Clubs-"&amp;VLOOKUP(A13,'Chart of Accounts'!$B$5:$C$50,2,FALSE),"")</f>
        <v>Building New Clubs-Supplies &amp; Stationery Expense</v>
      </c>
      <c r="C13" s="158"/>
      <c r="D13" s="158"/>
      <c r="E13" s="158"/>
      <c r="F13" s="158"/>
      <c r="G13" s="158"/>
      <c r="H13" s="158"/>
      <c r="I13" s="158"/>
      <c r="J13" s="158"/>
      <c r="K13" s="158"/>
      <c r="L13" s="158"/>
      <c r="M13" s="158"/>
      <c r="N13" s="158"/>
      <c r="O13" s="132">
        <f t="shared" si="2"/>
        <v>0</v>
      </c>
      <c r="P13" s="119"/>
      <c r="Q13" s="119"/>
      <c r="R13" s="119"/>
      <c r="S13" s="119"/>
      <c r="T13" s="119" t="s">
        <v>160</v>
      </c>
      <c r="U13" s="119">
        <v>7010.0</v>
      </c>
      <c r="V13" s="119"/>
      <c r="W13" s="119"/>
      <c r="X13" s="119"/>
      <c r="Y13" s="119"/>
      <c r="Z13" s="119"/>
      <c r="AA13" s="119" t="s">
        <v>143</v>
      </c>
      <c r="AB13" s="119" t="str">
        <f t="shared" si="3"/>
        <v>7012-000000</v>
      </c>
      <c r="AC13" s="119">
        <v>580.0</v>
      </c>
      <c r="AD13" s="119" t="str">
        <f t="shared" si="4"/>
        <v>006</v>
      </c>
      <c r="AE13" s="119"/>
      <c r="AF13" s="119"/>
      <c r="AG13" s="119">
        <v>110.0</v>
      </c>
      <c r="AH13" s="119" t="str">
        <f>Summary!$B$2</f>
        <v>USD</v>
      </c>
      <c r="AI13" s="119">
        <f t="shared" ref="AI13:AT13" si="7">IF(C13="",0,C13)</f>
        <v>0</v>
      </c>
      <c r="AJ13" s="119">
        <f t="shared" si="7"/>
        <v>0</v>
      </c>
      <c r="AK13" s="119">
        <f t="shared" si="7"/>
        <v>0</v>
      </c>
      <c r="AL13" s="119">
        <f t="shared" si="7"/>
        <v>0</v>
      </c>
      <c r="AM13" s="119">
        <f t="shared" si="7"/>
        <v>0</v>
      </c>
      <c r="AN13" s="119">
        <f t="shared" si="7"/>
        <v>0</v>
      </c>
      <c r="AO13" s="119">
        <f t="shared" si="7"/>
        <v>0</v>
      </c>
      <c r="AP13" s="119">
        <f t="shared" si="7"/>
        <v>0</v>
      </c>
      <c r="AQ13" s="119">
        <f t="shared" si="7"/>
        <v>0</v>
      </c>
      <c r="AR13" s="119">
        <f t="shared" si="7"/>
        <v>0</v>
      </c>
      <c r="AS13" s="119">
        <f t="shared" si="7"/>
        <v>0</v>
      </c>
      <c r="AT13" s="119">
        <f t="shared" si="7"/>
        <v>0</v>
      </c>
    </row>
    <row r="14" ht="20.25" customHeight="1">
      <c r="A14" s="135">
        <v>7036.0</v>
      </c>
      <c r="B14" s="147" t="str">
        <f>IF(ISTEXT("Building New Clubs-"&amp;VLOOKUP(A14,'Chart of Accounts'!$B$5:$C$50,2,FALSE)),"Building New Clubs-"&amp;VLOOKUP(A14,'Chart of Accounts'!$B$5:$C$50,2,FALSE),"")</f>
        <v>Building New Clubs-Advertising Expense</v>
      </c>
      <c r="C14" s="158"/>
      <c r="D14" s="158"/>
      <c r="E14" s="158"/>
      <c r="F14" s="158"/>
      <c r="G14" s="158"/>
      <c r="H14" s="158"/>
      <c r="I14" s="158"/>
      <c r="J14" s="158"/>
      <c r="K14" s="158"/>
      <c r="L14" s="158"/>
      <c r="M14" s="158"/>
      <c r="N14" s="158"/>
      <c r="O14" s="132">
        <f t="shared" si="2"/>
        <v>0</v>
      </c>
      <c r="P14" s="119"/>
      <c r="Q14" s="119"/>
      <c r="R14" s="119"/>
      <c r="S14" s="119"/>
      <c r="T14" s="119" t="s">
        <v>163</v>
      </c>
      <c r="U14" s="119">
        <v>7012.0</v>
      </c>
      <c r="V14" s="119"/>
      <c r="W14" s="119"/>
      <c r="X14" s="119"/>
      <c r="Y14" s="119"/>
      <c r="Z14" s="119"/>
      <c r="AA14" s="119" t="s">
        <v>143</v>
      </c>
      <c r="AB14" s="119" t="str">
        <f t="shared" si="3"/>
        <v>7036-000000</v>
      </c>
      <c r="AC14" s="119">
        <v>580.0</v>
      </c>
      <c r="AD14" s="119" t="str">
        <f t="shared" si="4"/>
        <v>006</v>
      </c>
      <c r="AE14" s="119"/>
      <c r="AF14" s="119"/>
      <c r="AG14" s="119">
        <v>110.0</v>
      </c>
      <c r="AH14" s="119" t="str">
        <f>Summary!$B$2</f>
        <v>USD</v>
      </c>
      <c r="AI14" s="119">
        <f t="shared" ref="AI14:AT14" si="8">IF(C14="",0,C14)</f>
        <v>0</v>
      </c>
      <c r="AJ14" s="119">
        <f t="shared" si="8"/>
        <v>0</v>
      </c>
      <c r="AK14" s="119">
        <f t="shared" si="8"/>
        <v>0</v>
      </c>
      <c r="AL14" s="119">
        <f t="shared" si="8"/>
        <v>0</v>
      </c>
      <c r="AM14" s="119">
        <f t="shared" si="8"/>
        <v>0</v>
      </c>
      <c r="AN14" s="119">
        <f t="shared" si="8"/>
        <v>0</v>
      </c>
      <c r="AO14" s="119">
        <f t="shared" si="8"/>
        <v>0</v>
      </c>
      <c r="AP14" s="119">
        <f t="shared" si="8"/>
        <v>0</v>
      </c>
      <c r="AQ14" s="119">
        <f t="shared" si="8"/>
        <v>0</v>
      </c>
      <c r="AR14" s="119">
        <f t="shared" si="8"/>
        <v>0</v>
      </c>
      <c r="AS14" s="119">
        <f t="shared" si="8"/>
        <v>0</v>
      </c>
      <c r="AT14" s="119">
        <f t="shared" si="8"/>
        <v>0</v>
      </c>
    </row>
    <row r="15" ht="20.25" customHeight="1">
      <c r="A15" s="135">
        <v>7044.0</v>
      </c>
      <c r="B15" s="147" t="str">
        <f>IF(ISTEXT("Building New Clubs-"&amp;VLOOKUP(A15,'Chart of Accounts'!$B$5:$C$50,2,FALSE)),"Building New Clubs-"&amp;VLOOKUP(A15,'Chart of Accounts'!$B$5:$C$50,2,FALSE),"")</f>
        <v>Building New Clubs-Postage &amp; Shipping Expense</v>
      </c>
      <c r="C15" s="158"/>
      <c r="D15" s="158"/>
      <c r="E15" s="158">
        <v>50.0</v>
      </c>
      <c r="F15" s="158">
        <v>50.0</v>
      </c>
      <c r="G15" s="158">
        <v>50.0</v>
      </c>
      <c r="H15" s="158">
        <v>50.0</v>
      </c>
      <c r="I15" s="158">
        <v>50.0</v>
      </c>
      <c r="J15" s="158">
        <v>50.0</v>
      </c>
      <c r="K15" s="158">
        <v>50.0</v>
      </c>
      <c r="L15" s="158">
        <v>50.0</v>
      </c>
      <c r="M15" s="158">
        <v>50.0</v>
      </c>
      <c r="N15" s="158">
        <v>50.0</v>
      </c>
      <c r="O15" s="132">
        <f t="shared" si="2"/>
        <v>500</v>
      </c>
      <c r="P15" s="119"/>
      <c r="Q15" s="119"/>
      <c r="R15" s="119"/>
      <c r="S15" s="119"/>
      <c r="T15" s="119" t="s">
        <v>166</v>
      </c>
      <c r="U15" s="119">
        <v>7014.0</v>
      </c>
      <c r="V15" s="119"/>
      <c r="W15" s="119"/>
      <c r="X15" s="119"/>
      <c r="Y15" s="119"/>
      <c r="Z15" s="119"/>
      <c r="AA15" s="119" t="s">
        <v>143</v>
      </c>
      <c r="AB15" s="119" t="str">
        <f t="shared" si="3"/>
        <v>7044-000000</v>
      </c>
      <c r="AC15" s="119">
        <v>580.0</v>
      </c>
      <c r="AD15" s="119" t="str">
        <f t="shared" si="4"/>
        <v>006</v>
      </c>
      <c r="AE15" s="119"/>
      <c r="AF15" s="119"/>
      <c r="AG15" s="119">
        <v>110.0</v>
      </c>
      <c r="AH15" s="119" t="str">
        <f>Summary!$B$2</f>
        <v>USD</v>
      </c>
      <c r="AI15" s="119">
        <f t="shared" ref="AI15:AT15" si="9">IF(C15="",0,C15)</f>
        <v>0</v>
      </c>
      <c r="AJ15" s="119">
        <f t="shared" si="9"/>
        <v>0</v>
      </c>
      <c r="AK15" s="152">
        <f t="shared" si="9"/>
        <v>50</v>
      </c>
      <c r="AL15" s="152">
        <f t="shared" si="9"/>
        <v>50</v>
      </c>
      <c r="AM15" s="152">
        <f t="shared" si="9"/>
        <v>50</v>
      </c>
      <c r="AN15" s="152">
        <f t="shared" si="9"/>
        <v>50</v>
      </c>
      <c r="AO15" s="152">
        <f t="shared" si="9"/>
        <v>50</v>
      </c>
      <c r="AP15" s="152">
        <f t="shared" si="9"/>
        <v>50</v>
      </c>
      <c r="AQ15" s="152">
        <f t="shared" si="9"/>
        <v>50</v>
      </c>
      <c r="AR15" s="152">
        <f t="shared" si="9"/>
        <v>50</v>
      </c>
      <c r="AS15" s="152">
        <f t="shared" si="9"/>
        <v>50</v>
      </c>
      <c r="AT15" s="152">
        <f t="shared" si="9"/>
        <v>50</v>
      </c>
    </row>
    <row r="16" ht="20.25" customHeight="1">
      <c r="A16" s="135">
        <v>7082.0</v>
      </c>
      <c r="B16" s="147" t="str">
        <f>IF(ISTEXT("Building New Clubs-"&amp;VLOOKUP(A16,'Chart of Accounts'!$B$5:$C$50,2,FALSE)),"Building New Clubs-"&amp;VLOOKUP(A16,'Chart of Accounts'!$B$5:$C$50,2,FALSE),"")</f>
        <v>Building New Clubs-Incentives</v>
      </c>
      <c r="C16" s="158"/>
      <c r="D16" s="158"/>
      <c r="E16" s="158">
        <v>50.0</v>
      </c>
      <c r="F16" s="158">
        <v>50.0</v>
      </c>
      <c r="G16" s="158">
        <v>50.0</v>
      </c>
      <c r="H16" s="158">
        <v>50.0</v>
      </c>
      <c r="I16" s="158">
        <v>50.0</v>
      </c>
      <c r="J16" s="158">
        <v>50.0</v>
      </c>
      <c r="K16" s="158">
        <v>50.0</v>
      </c>
      <c r="L16" s="158">
        <v>50.0</v>
      </c>
      <c r="M16" s="158">
        <v>50.0</v>
      </c>
      <c r="N16" s="158">
        <v>50.0</v>
      </c>
      <c r="O16" s="132">
        <f t="shared" si="2"/>
        <v>500</v>
      </c>
      <c r="P16" s="119"/>
      <c r="Q16" s="119"/>
      <c r="R16" s="119"/>
      <c r="S16" s="119"/>
      <c r="T16" s="119" t="s">
        <v>169</v>
      </c>
      <c r="U16" s="119">
        <v>7016.0</v>
      </c>
      <c r="V16" s="119"/>
      <c r="W16" s="119"/>
      <c r="X16" s="119"/>
      <c r="Y16" s="119"/>
      <c r="Z16" s="119"/>
      <c r="AA16" s="119" t="s">
        <v>143</v>
      </c>
      <c r="AB16" s="119" t="str">
        <f t="shared" si="3"/>
        <v>7082-000000</v>
      </c>
      <c r="AC16" s="119">
        <v>580.0</v>
      </c>
      <c r="AD16" s="119" t="str">
        <f t="shared" si="4"/>
        <v>006</v>
      </c>
      <c r="AE16" s="119"/>
      <c r="AF16" s="119"/>
      <c r="AG16" s="119">
        <v>110.0</v>
      </c>
      <c r="AH16" s="119" t="str">
        <f>Summary!$B$2</f>
        <v>USD</v>
      </c>
      <c r="AI16" s="119">
        <f t="shared" ref="AI16:AT16" si="10">IF(C16="",0,C16)</f>
        <v>0</v>
      </c>
      <c r="AJ16" s="119">
        <f t="shared" si="10"/>
        <v>0</v>
      </c>
      <c r="AK16" s="152">
        <f t="shared" si="10"/>
        <v>50</v>
      </c>
      <c r="AL16" s="152">
        <f t="shared" si="10"/>
        <v>50</v>
      </c>
      <c r="AM16" s="152">
        <f t="shared" si="10"/>
        <v>50</v>
      </c>
      <c r="AN16" s="152">
        <f t="shared" si="10"/>
        <v>50</v>
      </c>
      <c r="AO16" s="152">
        <f t="shared" si="10"/>
        <v>50</v>
      </c>
      <c r="AP16" s="152">
        <f t="shared" si="10"/>
        <v>50</v>
      </c>
      <c r="AQ16" s="152">
        <f t="shared" si="10"/>
        <v>50</v>
      </c>
      <c r="AR16" s="152">
        <f t="shared" si="10"/>
        <v>50</v>
      </c>
      <c r="AS16" s="152">
        <f t="shared" si="10"/>
        <v>50</v>
      </c>
      <c r="AT16" s="152">
        <f t="shared" si="10"/>
        <v>50</v>
      </c>
    </row>
    <row r="17" ht="20.25" customHeight="1">
      <c r="A17" s="2"/>
      <c r="B17" s="147" t="str">
        <f>IF(ISTEXT("Building New Clubs-"&amp;VLOOKUP(A17,'Chart of Accounts'!$B$5:$C$50,2,FALSE)),"Building New Clubs-"&amp;VLOOKUP(A17,'Chart of Accounts'!$B$5:$C$50,2,FALSE),"")</f>
        <v/>
      </c>
      <c r="C17" s="160"/>
      <c r="D17" s="160"/>
      <c r="E17" s="160"/>
      <c r="F17" s="160"/>
      <c r="G17" s="160"/>
      <c r="H17" s="160"/>
      <c r="I17" s="160"/>
      <c r="J17" s="160"/>
      <c r="K17" s="160"/>
      <c r="L17" s="160"/>
      <c r="M17" s="160"/>
      <c r="N17" s="160"/>
      <c r="O17" s="132">
        <f t="shared" si="2"/>
        <v>0</v>
      </c>
      <c r="P17" s="119"/>
      <c r="Q17" s="119"/>
      <c r="R17" s="119"/>
      <c r="S17" s="119"/>
      <c r="T17" s="119" t="s">
        <v>171</v>
      </c>
      <c r="U17" s="119">
        <v>7018.0</v>
      </c>
      <c r="V17" s="119"/>
      <c r="W17" s="119"/>
      <c r="X17" s="119"/>
      <c r="Y17" s="119"/>
      <c r="Z17" s="119"/>
      <c r="AA17" s="119" t="s">
        <v>143</v>
      </c>
      <c r="AB17" s="119" t="str">
        <f t="shared" si="3"/>
        <v/>
      </c>
      <c r="AC17" s="119">
        <v>580.0</v>
      </c>
      <c r="AD17" s="119" t="str">
        <f t="shared" si="4"/>
        <v>006</v>
      </c>
      <c r="AE17" s="119"/>
      <c r="AF17" s="119"/>
      <c r="AG17" s="119">
        <v>110.0</v>
      </c>
      <c r="AH17" s="119" t="str">
        <f>Summary!$B$2</f>
        <v>USD</v>
      </c>
      <c r="AI17" s="119">
        <f t="shared" ref="AI17:AT17" si="11">IF(C17="",0,C17)</f>
        <v>0</v>
      </c>
      <c r="AJ17" s="119">
        <f t="shared" si="11"/>
        <v>0</v>
      </c>
      <c r="AK17" s="119">
        <f t="shared" si="11"/>
        <v>0</v>
      </c>
      <c r="AL17" s="119">
        <f t="shared" si="11"/>
        <v>0</v>
      </c>
      <c r="AM17" s="119">
        <f t="shared" si="11"/>
        <v>0</v>
      </c>
      <c r="AN17" s="119">
        <f t="shared" si="11"/>
        <v>0</v>
      </c>
      <c r="AO17" s="119">
        <f t="shared" si="11"/>
        <v>0</v>
      </c>
      <c r="AP17" s="119">
        <f t="shared" si="11"/>
        <v>0</v>
      </c>
      <c r="AQ17" s="119">
        <f t="shared" si="11"/>
        <v>0</v>
      </c>
      <c r="AR17" s="119">
        <f t="shared" si="11"/>
        <v>0</v>
      </c>
      <c r="AS17" s="119">
        <f t="shared" si="11"/>
        <v>0</v>
      </c>
      <c r="AT17" s="119">
        <f t="shared" si="11"/>
        <v>0</v>
      </c>
    </row>
    <row r="18" ht="20.25" customHeight="1">
      <c r="A18" s="2"/>
      <c r="B18" s="147" t="str">
        <f>IF(ISTEXT("Building New Clubs-"&amp;VLOOKUP(A18,'Chart of Accounts'!$B$5:$C$50,2,FALSE)),"Building New Clubs-"&amp;VLOOKUP(A18,'Chart of Accounts'!$B$5:$C$50,2,FALSE),"")</f>
        <v/>
      </c>
      <c r="C18" s="137"/>
      <c r="D18" s="137"/>
      <c r="E18" s="137"/>
      <c r="F18" s="137"/>
      <c r="G18" s="137"/>
      <c r="H18" s="137"/>
      <c r="I18" s="137"/>
      <c r="J18" s="137"/>
      <c r="K18" s="137"/>
      <c r="L18" s="137"/>
      <c r="M18" s="137"/>
      <c r="N18" s="137"/>
      <c r="O18" s="132">
        <f t="shared" si="2"/>
        <v>0</v>
      </c>
      <c r="P18" s="119"/>
      <c r="Q18" s="119"/>
      <c r="R18" s="119"/>
      <c r="S18" s="119"/>
      <c r="T18" s="119" t="s">
        <v>173</v>
      </c>
      <c r="U18" s="119">
        <v>7020.0</v>
      </c>
      <c r="V18" s="119"/>
      <c r="W18" s="119"/>
      <c r="X18" s="119"/>
      <c r="Y18" s="119"/>
      <c r="Z18" s="119"/>
      <c r="AA18" s="119" t="s">
        <v>143</v>
      </c>
      <c r="AB18" s="119" t="str">
        <f t="shared" si="3"/>
        <v/>
      </c>
      <c r="AC18" s="119">
        <v>580.0</v>
      </c>
      <c r="AD18" s="119" t="str">
        <f t="shared" si="4"/>
        <v>006</v>
      </c>
      <c r="AE18" s="119"/>
      <c r="AF18" s="119"/>
      <c r="AG18" s="119">
        <v>110.0</v>
      </c>
      <c r="AH18" s="119" t="str">
        <f>Summary!$B$2</f>
        <v>USD</v>
      </c>
      <c r="AI18" s="119">
        <f t="shared" ref="AI18:AT18" si="12">IF(C18="",0,C18)</f>
        <v>0</v>
      </c>
      <c r="AJ18" s="119">
        <f t="shared" si="12"/>
        <v>0</v>
      </c>
      <c r="AK18" s="119">
        <f t="shared" si="12"/>
        <v>0</v>
      </c>
      <c r="AL18" s="119">
        <f t="shared" si="12"/>
        <v>0</v>
      </c>
      <c r="AM18" s="119">
        <f t="shared" si="12"/>
        <v>0</v>
      </c>
      <c r="AN18" s="119">
        <f t="shared" si="12"/>
        <v>0</v>
      </c>
      <c r="AO18" s="119">
        <f t="shared" si="12"/>
        <v>0</v>
      </c>
      <c r="AP18" s="119">
        <f t="shared" si="12"/>
        <v>0</v>
      </c>
      <c r="AQ18" s="119">
        <f t="shared" si="12"/>
        <v>0</v>
      </c>
      <c r="AR18" s="119">
        <f t="shared" si="12"/>
        <v>0</v>
      </c>
      <c r="AS18" s="119">
        <f t="shared" si="12"/>
        <v>0</v>
      </c>
      <c r="AT18" s="119">
        <f t="shared" si="12"/>
        <v>0</v>
      </c>
    </row>
    <row r="19" ht="20.25" customHeight="1">
      <c r="A19" s="2"/>
      <c r="B19" s="147" t="str">
        <f>IF(ISTEXT("Building New Clubs-"&amp;VLOOKUP(A19,'Chart of Accounts'!$B$5:$C$50,2,FALSE)),"Building New Clubs-"&amp;VLOOKUP(A19,'Chart of Accounts'!$B$5:$C$50,2,FALSE),"")</f>
        <v/>
      </c>
      <c r="C19" s="137"/>
      <c r="D19" s="137"/>
      <c r="E19" s="137"/>
      <c r="F19" s="137"/>
      <c r="G19" s="137"/>
      <c r="H19" s="137"/>
      <c r="I19" s="137"/>
      <c r="J19" s="137"/>
      <c r="K19" s="137"/>
      <c r="L19" s="137"/>
      <c r="M19" s="137"/>
      <c r="N19" s="137"/>
      <c r="O19" s="132">
        <f t="shared" si="2"/>
        <v>0</v>
      </c>
      <c r="P19" s="119"/>
      <c r="Q19" s="119"/>
      <c r="R19" s="119"/>
      <c r="S19" s="119"/>
      <c r="T19" s="119" t="s">
        <v>175</v>
      </c>
      <c r="U19" s="119">
        <v>7022.0</v>
      </c>
      <c r="V19" s="119"/>
      <c r="W19" s="119"/>
      <c r="X19" s="119"/>
      <c r="Y19" s="119"/>
      <c r="Z19" s="119"/>
      <c r="AA19" s="119" t="s">
        <v>143</v>
      </c>
      <c r="AB19" s="119" t="str">
        <f t="shared" si="3"/>
        <v/>
      </c>
      <c r="AC19" s="119">
        <v>580.0</v>
      </c>
      <c r="AD19" s="119" t="str">
        <f t="shared" si="4"/>
        <v>006</v>
      </c>
      <c r="AE19" s="119"/>
      <c r="AF19" s="119"/>
      <c r="AG19" s="119">
        <v>110.0</v>
      </c>
      <c r="AH19" s="119" t="str">
        <f>Summary!$B$2</f>
        <v>USD</v>
      </c>
      <c r="AI19" s="119">
        <f t="shared" ref="AI19:AT19" si="13">IF(C19="",0,C19)</f>
        <v>0</v>
      </c>
      <c r="AJ19" s="119">
        <f t="shared" si="13"/>
        <v>0</v>
      </c>
      <c r="AK19" s="119">
        <f t="shared" si="13"/>
        <v>0</v>
      </c>
      <c r="AL19" s="119">
        <f t="shared" si="13"/>
        <v>0</v>
      </c>
      <c r="AM19" s="119">
        <f t="shared" si="13"/>
        <v>0</v>
      </c>
      <c r="AN19" s="119">
        <f t="shared" si="13"/>
        <v>0</v>
      </c>
      <c r="AO19" s="119">
        <f t="shared" si="13"/>
        <v>0</v>
      </c>
      <c r="AP19" s="119">
        <f t="shared" si="13"/>
        <v>0</v>
      </c>
      <c r="AQ19" s="119">
        <f t="shared" si="13"/>
        <v>0</v>
      </c>
      <c r="AR19" s="119">
        <f t="shared" si="13"/>
        <v>0</v>
      </c>
      <c r="AS19" s="119">
        <f t="shared" si="13"/>
        <v>0</v>
      </c>
      <c r="AT19" s="119">
        <f t="shared" si="13"/>
        <v>0</v>
      </c>
    </row>
    <row r="20" ht="20.25" customHeight="1">
      <c r="A20" s="150" t="s">
        <v>244</v>
      </c>
      <c r="B20" s="151"/>
      <c r="C20" s="154">
        <f t="shared" ref="C20:O20" si="14">SUM(C10:C19)</f>
        <v>0</v>
      </c>
      <c r="D20" s="154">
        <f t="shared" si="14"/>
        <v>0</v>
      </c>
      <c r="E20" s="154">
        <f t="shared" si="14"/>
        <v>100</v>
      </c>
      <c r="F20" s="154">
        <f t="shared" si="14"/>
        <v>100</v>
      </c>
      <c r="G20" s="154">
        <f t="shared" si="14"/>
        <v>100</v>
      </c>
      <c r="H20" s="154">
        <f t="shared" si="14"/>
        <v>100</v>
      </c>
      <c r="I20" s="154">
        <f t="shared" si="14"/>
        <v>100</v>
      </c>
      <c r="J20" s="154">
        <f t="shared" si="14"/>
        <v>100</v>
      </c>
      <c r="K20" s="154">
        <f t="shared" si="14"/>
        <v>100</v>
      </c>
      <c r="L20" s="154">
        <f t="shared" si="14"/>
        <v>100</v>
      </c>
      <c r="M20" s="154">
        <f t="shared" si="14"/>
        <v>100</v>
      </c>
      <c r="N20" s="154">
        <f t="shared" si="14"/>
        <v>100</v>
      </c>
      <c r="O20" s="154">
        <f t="shared" si="14"/>
        <v>1000</v>
      </c>
      <c r="P20" s="119"/>
      <c r="Q20" s="119"/>
      <c r="R20" s="119"/>
      <c r="S20" s="119"/>
      <c r="T20" s="119" t="s">
        <v>177</v>
      </c>
      <c r="U20" s="119">
        <v>7024.0</v>
      </c>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row>
    <row r="21" ht="15.75" customHeight="1">
      <c r="A21" s="140"/>
      <c r="B21" s="134"/>
      <c r="C21" s="131"/>
      <c r="D21" s="132"/>
      <c r="E21" s="132"/>
      <c r="F21" s="132"/>
      <c r="G21" s="132"/>
      <c r="H21" s="132"/>
      <c r="I21" s="132"/>
      <c r="J21" s="132"/>
      <c r="K21" s="132"/>
      <c r="L21" s="132"/>
      <c r="M21" s="132"/>
      <c r="N21" s="132"/>
      <c r="O21" s="132"/>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row>
    <row r="22" ht="15.75" customHeight="1">
      <c r="A22" s="150" t="s">
        <v>245</v>
      </c>
      <c r="B22" s="151"/>
      <c r="C22" s="132"/>
      <c r="D22" s="132"/>
      <c r="E22" s="132"/>
      <c r="F22" s="132"/>
      <c r="G22" s="132"/>
      <c r="H22" s="132"/>
      <c r="I22" s="132"/>
      <c r="J22" s="132"/>
      <c r="K22" s="132"/>
      <c r="L22" s="132"/>
      <c r="M22" s="132"/>
      <c r="N22" s="132"/>
      <c r="O22" s="132"/>
      <c r="P22" s="119"/>
      <c r="Q22" s="119"/>
      <c r="R22" s="119"/>
      <c r="S22" s="119"/>
      <c r="T22" s="139" t="s">
        <v>148</v>
      </c>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row>
    <row r="23" ht="20.25" customHeight="1">
      <c r="A23" s="135">
        <v>7006.0</v>
      </c>
      <c r="B23" s="147" t="str">
        <f>IF(ISTEXT("Rebuilding New Clubs-"&amp;VLOOKUP(A23,'Chart of Accounts'!$B$5:$C$50,2,FALSE)),"Rebuilding New Clubs-"&amp;VLOOKUP(A23,'Chart of Accounts'!$B$5:$C$50,2,FALSE),"")</f>
        <v>Rebuilding New Clubs-Educational Materials</v>
      </c>
      <c r="C23" s="161"/>
      <c r="D23" s="161"/>
      <c r="E23" s="161"/>
      <c r="F23" s="161"/>
      <c r="G23" s="161">
        <v>250.0</v>
      </c>
      <c r="H23" s="161"/>
      <c r="I23" s="161"/>
      <c r="J23" s="161"/>
      <c r="K23" s="161"/>
      <c r="L23" s="161"/>
      <c r="M23" s="161"/>
      <c r="N23" s="161"/>
      <c r="O23" s="132">
        <f t="shared" ref="O23:O32" si="16">SUM(C23:N23)</f>
        <v>250</v>
      </c>
      <c r="P23" s="119"/>
      <c r="Q23" s="119"/>
      <c r="R23" s="119"/>
      <c r="S23" s="119"/>
      <c r="T23" s="119" t="s">
        <v>151</v>
      </c>
      <c r="U23" s="119">
        <v>7004.0</v>
      </c>
      <c r="V23" s="119"/>
      <c r="W23" s="119"/>
      <c r="X23" s="119"/>
      <c r="Y23" s="119"/>
      <c r="Z23" s="119"/>
      <c r="AA23" s="119" t="s">
        <v>143</v>
      </c>
      <c r="AB23" s="119" t="str">
        <f t="shared" ref="AB23:AB32" si="17">IF(A23="","",A23&amp;"-000000")</f>
        <v>7006-000000</v>
      </c>
      <c r="AC23" s="119">
        <v>581.0</v>
      </c>
      <c r="AD23" s="119" t="str">
        <f t="shared" ref="AD23:AD32" si="18">IF(LEN($O$1)=3,$O$1,IF(LEN($O$1)=2,0&amp;$O$1,IF(LEN($O$1)=1,0&amp;0&amp;$O$1,"ERROR")))</f>
        <v>006</v>
      </c>
      <c r="AE23" s="119"/>
      <c r="AF23" s="119"/>
      <c r="AG23" s="119">
        <v>110.0</v>
      </c>
      <c r="AH23" s="119" t="str">
        <f>Summary!$B$2</f>
        <v>USD</v>
      </c>
      <c r="AI23" s="119">
        <f t="shared" ref="AI23:AT23" si="15">IF(C23="",0,C23)</f>
        <v>0</v>
      </c>
      <c r="AJ23" s="119">
        <f t="shared" si="15"/>
        <v>0</v>
      </c>
      <c r="AK23" s="119">
        <f t="shared" si="15"/>
        <v>0</v>
      </c>
      <c r="AL23" s="119">
        <f t="shared" si="15"/>
        <v>0</v>
      </c>
      <c r="AM23" s="152">
        <f t="shared" si="15"/>
        <v>250</v>
      </c>
      <c r="AN23" s="119">
        <f t="shared" si="15"/>
        <v>0</v>
      </c>
      <c r="AO23" s="119">
        <f t="shared" si="15"/>
        <v>0</v>
      </c>
      <c r="AP23" s="119">
        <f t="shared" si="15"/>
        <v>0</v>
      </c>
      <c r="AQ23" s="119">
        <f t="shared" si="15"/>
        <v>0</v>
      </c>
      <c r="AR23" s="119">
        <f t="shared" si="15"/>
        <v>0</v>
      </c>
      <c r="AS23" s="119">
        <f t="shared" si="15"/>
        <v>0</v>
      </c>
      <c r="AT23" s="119">
        <f t="shared" si="15"/>
        <v>0</v>
      </c>
    </row>
    <row r="24" ht="20.25" customHeight="1">
      <c r="A24" s="135">
        <v>7008.0</v>
      </c>
      <c r="B24" s="147" t="str">
        <f>IF(ISTEXT("Rebuilding New Clubs-"&amp;VLOOKUP(A24,'Chart of Accounts'!$B$5:$C$50,2,FALSE)),"Rebuilding New Clubs-"&amp;VLOOKUP(A24,'Chart of Accounts'!$B$5:$C$50,2,FALSE),"")</f>
        <v>Rebuilding New Clubs-Promotional Materials</v>
      </c>
      <c r="C24" s="158"/>
      <c r="D24" s="162"/>
      <c r="E24" s="162"/>
      <c r="F24" s="162"/>
      <c r="G24" s="162"/>
      <c r="H24" s="162"/>
      <c r="I24" s="162"/>
      <c r="J24" s="162"/>
      <c r="K24" s="162"/>
      <c r="L24" s="162"/>
      <c r="M24" s="162"/>
      <c r="N24" s="162"/>
      <c r="O24" s="132">
        <f t="shared" si="16"/>
        <v>0</v>
      </c>
      <c r="P24" s="119"/>
      <c r="Q24" s="119"/>
      <c r="R24" s="119"/>
      <c r="S24" s="119"/>
      <c r="T24" s="119" t="s">
        <v>154</v>
      </c>
      <c r="U24" s="119">
        <v>7006.0</v>
      </c>
      <c r="V24" s="119"/>
      <c r="W24" s="119"/>
      <c r="X24" s="119"/>
      <c r="Y24" s="119"/>
      <c r="Z24" s="119"/>
      <c r="AA24" s="119" t="s">
        <v>143</v>
      </c>
      <c r="AB24" s="119" t="str">
        <f t="shared" si="17"/>
        <v>7008-000000</v>
      </c>
      <c r="AC24" s="119">
        <v>581.0</v>
      </c>
      <c r="AD24" s="119" t="str">
        <f t="shared" si="18"/>
        <v>006</v>
      </c>
      <c r="AE24" s="119"/>
      <c r="AF24" s="119"/>
      <c r="AG24" s="119">
        <v>110.0</v>
      </c>
      <c r="AH24" s="119" t="str">
        <f>Summary!$B$2</f>
        <v>USD</v>
      </c>
      <c r="AI24" s="119">
        <f t="shared" ref="AI24:AT24" si="19">IF(C24="",0,C24)</f>
        <v>0</v>
      </c>
      <c r="AJ24" s="119">
        <f t="shared" si="19"/>
        <v>0</v>
      </c>
      <c r="AK24" s="119">
        <f t="shared" si="19"/>
        <v>0</v>
      </c>
      <c r="AL24" s="119">
        <f t="shared" si="19"/>
        <v>0</v>
      </c>
      <c r="AM24" s="119">
        <f t="shared" si="19"/>
        <v>0</v>
      </c>
      <c r="AN24" s="119">
        <f t="shared" si="19"/>
        <v>0</v>
      </c>
      <c r="AO24" s="119">
        <f t="shared" si="19"/>
        <v>0</v>
      </c>
      <c r="AP24" s="119">
        <f t="shared" si="19"/>
        <v>0</v>
      </c>
      <c r="AQ24" s="119">
        <f t="shared" si="19"/>
        <v>0</v>
      </c>
      <c r="AR24" s="119">
        <f t="shared" si="19"/>
        <v>0</v>
      </c>
      <c r="AS24" s="119">
        <f t="shared" si="19"/>
        <v>0</v>
      </c>
      <c r="AT24" s="119">
        <f t="shared" si="19"/>
        <v>0</v>
      </c>
    </row>
    <row r="25" ht="20.25" customHeight="1">
      <c r="A25" s="135">
        <v>7010.0</v>
      </c>
      <c r="B25" s="147" t="str">
        <f>IF(ISTEXT("Rebuilding New Clubs-"&amp;VLOOKUP(A25,'Chart of Accounts'!$B$5:$C$50,2,FALSE)),"Rebuilding New Clubs-"&amp;VLOOKUP(A25,'Chart of Accounts'!$B$5:$C$50,2,FALSE),"")</f>
        <v>Rebuilding New Clubs-Awards Expense (Trophies, Plaques, Ribbons &amp; Certificates)</v>
      </c>
      <c r="C25" s="163"/>
      <c r="D25" s="164"/>
      <c r="E25" s="164"/>
      <c r="F25" s="164"/>
      <c r="G25" s="164"/>
      <c r="H25" s="164"/>
      <c r="I25" s="164"/>
      <c r="J25" s="164"/>
      <c r="K25" s="164"/>
      <c r="L25" s="164"/>
      <c r="M25" s="164"/>
      <c r="N25" s="164"/>
      <c r="O25" s="132">
        <f t="shared" si="16"/>
        <v>0</v>
      </c>
      <c r="P25" s="119"/>
      <c r="Q25" s="119"/>
      <c r="R25" s="119"/>
      <c r="S25" s="119"/>
      <c r="T25" s="119" t="s">
        <v>157</v>
      </c>
      <c r="U25" s="119">
        <v>7008.0</v>
      </c>
      <c r="V25" s="119"/>
      <c r="W25" s="119"/>
      <c r="X25" s="119"/>
      <c r="Y25" s="119"/>
      <c r="Z25" s="119"/>
      <c r="AA25" s="119" t="s">
        <v>143</v>
      </c>
      <c r="AB25" s="119" t="str">
        <f t="shared" si="17"/>
        <v>7010-000000</v>
      </c>
      <c r="AC25" s="119">
        <v>581.0</v>
      </c>
      <c r="AD25" s="119" t="str">
        <f t="shared" si="18"/>
        <v>006</v>
      </c>
      <c r="AE25" s="119"/>
      <c r="AF25" s="119"/>
      <c r="AG25" s="119">
        <v>110.0</v>
      </c>
      <c r="AH25" s="119" t="str">
        <f>Summary!$B$2</f>
        <v>USD</v>
      </c>
      <c r="AI25" s="119">
        <f t="shared" ref="AI25:AT25" si="20">IF(C25="",0,C25)</f>
        <v>0</v>
      </c>
      <c r="AJ25" s="119">
        <f t="shared" si="20"/>
        <v>0</v>
      </c>
      <c r="AK25" s="119">
        <f t="shared" si="20"/>
        <v>0</v>
      </c>
      <c r="AL25" s="119">
        <f t="shared" si="20"/>
        <v>0</v>
      </c>
      <c r="AM25" s="119">
        <f t="shared" si="20"/>
        <v>0</v>
      </c>
      <c r="AN25" s="119">
        <f t="shared" si="20"/>
        <v>0</v>
      </c>
      <c r="AO25" s="119">
        <f t="shared" si="20"/>
        <v>0</v>
      </c>
      <c r="AP25" s="119">
        <f t="shared" si="20"/>
        <v>0</v>
      </c>
      <c r="AQ25" s="119">
        <f t="shared" si="20"/>
        <v>0</v>
      </c>
      <c r="AR25" s="119">
        <f t="shared" si="20"/>
        <v>0</v>
      </c>
      <c r="AS25" s="119">
        <f t="shared" si="20"/>
        <v>0</v>
      </c>
      <c r="AT25" s="119">
        <f t="shared" si="20"/>
        <v>0</v>
      </c>
    </row>
    <row r="26" ht="20.25" customHeight="1">
      <c r="A26" s="135">
        <v>7012.0</v>
      </c>
      <c r="B26" s="147" t="str">
        <f>IF(ISTEXT("Rebuilding New Clubs-"&amp;VLOOKUP(A26,'Chart of Accounts'!$B$5:$C$50,2,FALSE)),"Rebuilding New Clubs-"&amp;VLOOKUP(A26,'Chart of Accounts'!$B$5:$C$50,2,FALSE),"")</f>
        <v>Rebuilding New Clubs-Supplies &amp; Stationery Expense</v>
      </c>
      <c r="O26" s="132">
        <f t="shared" si="16"/>
        <v>0</v>
      </c>
      <c r="P26" s="119"/>
      <c r="Q26" s="119"/>
      <c r="R26" s="119"/>
      <c r="S26" s="119"/>
      <c r="T26" s="119" t="s">
        <v>160</v>
      </c>
      <c r="U26" s="119">
        <v>7010.0</v>
      </c>
      <c r="V26" s="119"/>
      <c r="W26" s="119"/>
      <c r="X26" s="119"/>
      <c r="Y26" s="119"/>
      <c r="Z26" s="119"/>
      <c r="AA26" s="119" t="s">
        <v>143</v>
      </c>
      <c r="AB26" s="119" t="str">
        <f t="shared" si="17"/>
        <v>7012-000000</v>
      </c>
      <c r="AC26" s="119">
        <v>581.0</v>
      </c>
      <c r="AD26" s="119" t="str">
        <f t="shared" si="18"/>
        <v>006</v>
      </c>
      <c r="AE26" s="119"/>
      <c r="AF26" s="119"/>
      <c r="AG26" s="119">
        <v>110.0</v>
      </c>
      <c r="AH26" s="119" t="str">
        <f>Summary!$B$2</f>
        <v>USD</v>
      </c>
      <c r="AI26" s="119">
        <f t="shared" ref="AI26:AT26" si="21">IF(C29="",0,C29)</f>
        <v>0</v>
      </c>
      <c r="AJ26" s="119">
        <f t="shared" si="21"/>
        <v>0</v>
      </c>
      <c r="AK26" s="152">
        <f t="shared" si="21"/>
        <v>100</v>
      </c>
      <c r="AL26" s="152">
        <f t="shared" si="21"/>
        <v>100</v>
      </c>
      <c r="AM26" s="152">
        <f t="shared" si="21"/>
        <v>100</v>
      </c>
      <c r="AN26" s="152">
        <f t="shared" si="21"/>
        <v>100</v>
      </c>
      <c r="AO26" s="152">
        <f t="shared" si="21"/>
        <v>250</v>
      </c>
      <c r="AP26" s="152">
        <f t="shared" si="21"/>
        <v>100</v>
      </c>
      <c r="AQ26" s="152">
        <f t="shared" si="21"/>
        <v>100</v>
      </c>
      <c r="AR26" s="152">
        <f t="shared" si="21"/>
        <v>100</v>
      </c>
      <c r="AS26" s="152">
        <f t="shared" si="21"/>
        <v>100</v>
      </c>
      <c r="AT26" s="152">
        <f t="shared" si="21"/>
        <v>100</v>
      </c>
    </row>
    <row r="27" ht="20.25" customHeight="1">
      <c r="A27" s="135">
        <v>7036.0</v>
      </c>
      <c r="B27" s="147" t="str">
        <f>IF(ISTEXT("Rebuilding New Clubs-"&amp;VLOOKUP(A27,'Chart of Accounts'!$B$5:$C$50,2,FALSE)),"Rebuilding New Clubs-"&amp;VLOOKUP(A27,'Chart of Accounts'!$B$5:$C$50,2,FALSE),"")</f>
        <v>Rebuilding New Clubs-Advertising Expense</v>
      </c>
      <c r="C27" s="163"/>
      <c r="D27" s="164"/>
      <c r="E27" s="164"/>
      <c r="F27" s="164"/>
      <c r="G27" s="164"/>
      <c r="H27" s="164"/>
      <c r="I27" s="164"/>
      <c r="J27" s="164"/>
      <c r="K27" s="164"/>
      <c r="L27" s="164"/>
      <c r="M27" s="164"/>
      <c r="N27" s="164"/>
      <c r="O27" s="132">
        <f t="shared" si="16"/>
        <v>0</v>
      </c>
      <c r="P27" s="119"/>
      <c r="Q27" s="119"/>
      <c r="R27" s="119"/>
      <c r="S27" s="119"/>
      <c r="T27" s="119" t="s">
        <v>163</v>
      </c>
      <c r="U27" s="119">
        <v>7012.0</v>
      </c>
      <c r="V27" s="119"/>
      <c r="W27" s="119"/>
      <c r="X27" s="119"/>
      <c r="Y27" s="119"/>
      <c r="Z27" s="119"/>
      <c r="AA27" s="119" t="s">
        <v>143</v>
      </c>
      <c r="AB27" s="119" t="str">
        <f t="shared" si="17"/>
        <v>7036-000000</v>
      </c>
      <c r="AC27" s="119">
        <v>581.0</v>
      </c>
      <c r="AD27" s="119" t="str">
        <f t="shared" si="18"/>
        <v>006</v>
      </c>
      <c r="AE27" s="119"/>
      <c r="AF27" s="119"/>
      <c r="AG27" s="119">
        <v>110.0</v>
      </c>
      <c r="AH27" s="119" t="str">
        <f>Summary!$B$2</f>
        <v>USD</v>
      </c>
      <c r="AI27" s="119">
        <f t="shared" ref="AI27:AT27" si="22">IF(C27="",0,C27)</f>
        <v>0</v>
      </c>
      <c r="AJ27" s="119">
        <f t="shared" si="22"/>
        <v>0</v>
      </c>
      <c r="AK27" s="119">
        <f t="shared" si="22"/>
        <v>0</v>
      </c>
      <c r="AL27" s="119">
        <f t="shared" si="22"/>
        <v>0</v>
      </c>
      <c r="AM27" s="119">
        <f t="shared" si="22"/>
        <v>0</v>
      </c>
      <c r="AN27" s="119">
        <f t="shared" si="22"/>
        <v>0</v>
      </c>
      <c r="AO27" s="119">
        <f t="shared" si="22"/>
        <v>0</v>
      </c>
      <c r="AP27" s="119">
        <f t="shared" si="22"/>
        <v>0</v>
      </c>
      <c r="AQ27" s="119">
        <f t="shared" si="22"/>
        <v>0</v>
      </c>
      <c r="AR27" s="119">
        <f t="shared" si="22"/>
        <v>0</v>
      </c>
      <c r="AS27" s="119">
        <f t="shared" si="22"/>
        <v>0</v>
      </c>
      <c r="AT27" s="119">
        <f t="shared" si="22"/>
        <v>0</v>
      </c>
    </row>
    <row r="28" ht="20.25" customHeight="1">
      <c r="A28" s="135">
        <v>7044.0</v>
      </c>
      <c r="B28" s="147" t="str">
        <f>IF(ISTEXT("Rebuilding New Clubs-"&amp;VLOOKUP(A28,'Chart of Accounts'!$B$5:$C$50,2,FALSE)),"Rebuilding New Clubs-"&amp;VLOOKUP(A28,'Chart of Accounts'!$B$5:$C$50,2,FALSE),"")</f>
        <v>Rebuilding New Clubs-Postage &amp; Shipping Expense</v>
      </c>
      <c r="C28" s="163"/>
      <c r="D28" s="164"/>
      <c r="E28" s="164"/>
      <c r="F28" s="164"/>
      <c r="G28" s="164"/>
      <c r="H28" s="164"/>
      <c r="I28" s="164"/>
      <c r="J28" s="164"/>
      <c r="K28" s="164"/>
      <c r="L28" s="164"/>
      <c r="M28" s="164"/>
      <c r="N28" s="164"/>
      <c r="O28" s="132">
        <f t="shared" si="16"/>
        <v>0</v>
      </c>
      <c r="P28" s="119"/>
      <c r="Q28" s="119"/>
      <c r="R28" s="119"/>
      <c r="S28" s="119"/>
      <c r="T28" s="119" t="s">
        <v>166</v>
      </c>
      <c r="U28" s="119">
        <v>7014.0</v>
      </c>
      <c r="V28" s="119"/>
      <c r="W28" s="119"/>
      <c r="X28" s="119"/>
      <c r="Y28" s="119"/>
      <c r="Z28" s="119"/>
      <c r="AA28" s="119" t="s">
        <v>143</v>
      </c>
      <c r="AB28" s="119" t="str">
        <f t="shared" si="17"/>
        <v>7044-000000</v>
      </c>
      <c r="AC28" s="119">
        <v>581.0</v>
      </c>
      <c r="AD28" s="119" t="str">
        <f t="shared" si="18"/>
        <v>006</v>
      </c>
      <c r="AE28" s="119"/>
      <c r="AF28" s="119"/>
      <c r="AG28" s="119">
        <v>110.0</v>
      </c>
      <c r="AH28" s="119" t="str">
        <f>Summary!$B$2</f>
        <v>USD</v>
      </c>
      <c r="AI28" s="119">
        <f t="shared" ref="AI28:AT28" si="23">IF(C28="",0,C28)</f>
        <v>0</v>
      </c>
      <c r="AJ28" s="119">
        <f t="shared" si="23"/>
        <v>0</v>
      </c>
      <c r="AK28" s="119">
        <f t="shared" si="23"/>
        <v>0</v>
      </c>
      <c r="AL28" s="119">
        <f t="shared" si="23"/>
        <v>0</v>
      </c>
      <c r="AM28" s="119">
        <f t="shared" si="23"/>
        <v>0</v>
      </c>
      <c r="AN28" s="119">
        <f t="shared" si="23"/>
        <v>0</v>
      </c>
      <c r="AO28" s="119">
        <f t="shared" si="23"/>
        <v>0</v>
      </c>
      <c r="AP28" s="119">
        <f t="shared" si="23"/>
        <v>0</v>
      </c>
      <c r="AQ28" s="119">
        <f t="shared" si="23"/>
        <v>0</v>
      </c>
      <c r="AR28" s="119">
        <f t="shared" si="23"/>
        <v>0</v>
      </c>
      <c r="AS28" s="119">
        <f t="shared" si="23"/>
        <v>0</v>
      </c>
      <c r="AT28" s="119">
        <f t="shared" si="23"/>
        <v>0</v>
      </c>
    </row>
    <row r="29" ht="20.25" customHeight="1">
      <c r="A29" s="135">
        <v>7082.0</v>
      </c>
      <c r="B29" s="147" t="str">
        <f>IF(ISTEXT("Rebuilding New Clubs-"&amp;VLOOKUP(A29,'Chart of Accounts'!$B$5:$C$50,2,FALSE)),"Rebuilding New Clubs-"&amp;VLOOKUP(A29,'Chart of Accounts'!$B$5:$C$50,2,FALSE),"")</f>
        <v>Rebuilding New Clubs-Incentives</v>
      </c>
      <c r="C29" s="163"/>
      <c r="D29" s="164"/>
      <c r="E29" s="164">
        <v>100.0</v>
      </c>
      <c r="F29" s="164">
        <v>100.0</v>
      </c>
      <c r="G29" s="164">
        <v>100.0</v>
      </c>
      <c r="H29" s="164">
        <v>100.0</v>
      </c>
      <c r="I29" s="164">
        <v>250.0</v>
      </c>
      <c r="J29" s="164">
        <v>100.0</v>
      </c>
      <c r="K29" s="164">
        <v>100.0</v>
      </c>
      <c r="L29" s="164">
        <v>100.0</v>
      </c>
      <c r="M29" s="164">
        <v>100.0</v>
      </c>
      <c r="N29" s="164">
        <v>100.0</v>
      </c>
      <c r="O29" s="132">
        <f t="shared" si="16"/>
        <v>1150</v>
      </c>
      <c r="P29" s="119"/>
      <c r="Q29" s="119"/>
      <c r="R29" s="119"/>
      <c r="S29" s="119"/>
      <c r="T29" s="119" t="s">
        <v>169</v>
      </c>
      <c r="U29" s="119">
        <v>7016.0</v>
      </c>
      <c r="V29" s="119"/>
      <c r="W29" s="119"/>
      <c r="X29" s="119"/>
      <c r="Y29" s="119"/>
      <c r="Z29" s="119"/>
      <c r="AA29" s="119" t="s">
        <v>143</v>
      </c>
      <c r="AB29" s="119" t="str">
        <f t="shared" si="17"/>
        <v>7082-000000</v>
      </c>
      <c r="AC29" s="119">
        <v>581.0</v>
      </c>
      <c r="AD29" s="119" t="str">
        <f t="shared" si="18"/>
        <v>006</v>
      </c>
      <c r="AE29" s="119"/>
      <c r="AF29" s="119"/>
      <c r="AG29" s="119">
        <v>110.0</v>
      </c>
      <c r="AH29" s="119" t="str">
        <f>Summary!$B$2</f>
        <v>USD</v>
      </c>
      <c r="AI29" s="119" t="str">
        <f t="shared" ref="AI29:AT29" si="24">IF(#REF!="",0,#REF!)</f>
        <v>#REF!</v>
      </c>
      <c r="AJ29" s="119" t="str">
        <f t="shared" si="24"/>
        <v>#REF!</v>
      </c>
      <c r="AK29" s="119" t="str">
        <f t="shared" si="24"/>
        <v>#REF!</v>
      </c>
      <c r="AL29" s="119" t="str">
        <f t="shared" si="24"/>
        <v>#REF!</v>
      </c>
      <c r="AM29" s="119" t="str">
        <f t="shared" si="24"/>
        <v>#REF!</v>
      </c>
      <c r="AN29" s="119" t="str">
        <f t="shared" si="24"/>
        <v>#REF!</v>
      </c>
      <c r="AO29" s="119" t="str">
        <f t="shared" si="24"/>
        <v>#REF!</v>
      </c>
      <c r="AP29" s="119" t="str">
        <f t="shared" si="24"/>
        <v>#REF!</v>
      </c>
      <c r="AQ29" s="119" t="str">
        <f t="shared" si="24"/>
        <v>#REF!</v>
      </c>
      <c r="AR29" s="119" t="str">
        <f t="shared" si="24"/>
        <v>#REF!</v>
      </c>
      <c r="AS29" s="119" t="str">
        <f t="shared" si="24"/>
        <v>#REF!</v>
      </c>
      <c r="AT29" s="119" t="str">
        <f t="shared" si="24"/>
        <v>#REF!</v>
      </c>
    </row>
    <row r="30" ht="20.25" customHeight="1">
      <c r="A30" s="2"/>
      <c r="B30" s="147" t="str">
        <f>IF(ISTEXT("Rebuilding New Clubs-"&amp;VLOOKUP(A30,'Chart of Accounts'!$B$5:$C$50,2,FALSE)),"Rebuilding New Clubs-"&amp;VLOOKUP(A30,'Chart of Accounts'!$B$5:$C$50,2,FALSE),"")</f>
        <v/>
      </c>
      <c r="C30" s="137"/>
      <c r="D30" s="137"/>
      <c r="E30" s="137"/>
      <c r="F30" s="137"/>
      <c r="G30" s="137"/>
      <c r="H30" s="137"/>
      <c r="I30" s="137"/>
      <c r="J30" s="137"/>
      <c r="K30" s="137"/>
      <c r="L30" s="137"/>
      <c r="M30" s="137"/>
      <c r="N30" s="137"/>
      <c r="O30" s="132">
        <f t="shared" si="16"/>
        <v>0</v>
      </c>
      <c r="P30" s="119"/>
      <c r="Q30" s="119"/>
      <c r="R30" s="119"/>
      <c r="S30" s="119"/>
      <c r="T30" s="119" t="s">
        <v>171</v>
      </c>
      <c r="U30" s="119">
        <v>7018.0</v>
      </c>
      <c r="V30" s="119"/>
      <c r="W30" s="119"/>
      <c r="X30" s="119"/>
      <c r="Y30" s="119"/>
      <c r="Z30" s="119"/>
      <c r="AA30" s="119" t="s">
        <v>143</v>
      </c>
      <c r="AB30" s="119" t="str">
        <f t="shared" si="17"/>
        <v/>
      </c>
      <c r="AC30" s="119">
        <v>581.0</v>
      </c>
      <c r="AD30" s="119" t="str">
        <f t="shared" si="18"/>
        <v>006</v>
      </c>
      <c r="AE30" s="119"/>
      <c r="AF30" s="119"/>
      <c r="AG30" s="119">
        <v>110.0</v>
      </c>
      <c r="AH30" s="119" t="str">
        <f>Summary!$B$2</f>
        <v>USD</v>
      </c>
      <c r="AI30" s="119">
        <f t="shared" ref="AI30:AT30" si="25">IF(C30="",0,C30)</f>
        <v>0</v>
      </c>
      <c r="AJ30" s="119">
        <f t="shared" si="25"/>
        <v>0</v>
      </c>
      <c r="AK30" s="119">
        <f t="shared" si="25"/>
        <v>0</v>
      </c>
      <c r="AL30" s="119">
        <f t="shared" si="25"/>
        <v>0</v>
      </c>
      <c r="AM30" s="119">
        <f t="shared" si="25"/>
        <v>0</v>
      </c>
      <c r="AN30" s="119">
        <f t="shared" si="25"/>
        <v>0</v>
      </c>
      <c r="AO30" s="119">
        <f t="shared" si="25"/>
        <v>0</v>
      </c>
      <c r="AP30" s="119">
        <f t="shared" si="25"/>
        <v>0</v>
      </c>
      <c r="AQ30" s="119">
        <f t="shared" si="25"/>
        <v>0</v>
      </c>
      <c r="AR30" s="119">
        <f t="shared" si="25"/>
        <v>0</v>
      </c>
      <c r="AS30" s="119">
        <f t="shared" si="25"/>
        <v>0</v>
      </c>
      <c r="AT30" s="119">
        <f t="shared" si="25"/>
        <v>0</v>
      </c>
    </row>
    <row r="31" ht="20.25" customHeight="1">
      <c r="A31" s="2"/>
      <c r="B31" s="147" t="str">
        <f>IF(ISTEXT("Rebuilding New Clubs-"&amp;VLOOKUP(A31,'Chart of Accounts'!$B$5:$C$50,2,FALSE)),"Rebuilding New Clubs-"&amp;VLOOKUP(A31,'Chart of Accounts'!$B$5:$C$50,2,FALSE),"")</f>
        <v/>
      </c>
      <c r="C31" s="137"/>
      <c r="D31" s="137"/>
      <c r="E31" s="137"/>
      <c r="F31" s="137"/>
      <c r="G31" s="137"/>
      <c r="H31" s="137"/>
      <c r="I31" s="137"/>
      <c r="J31" s="137"/>
      <c r="K31" s="137"/>
      <c r="L31" s="137"/>
      <c r="M31" s="137"/>
      <c r="N31" s="137"/>
      <c r="O31" s="132">
        <f t="shared" si="16"/>
        <v>0</v>
      </c>
      <c r="P31" s="119"/>
      <c r="Q31" s="119"/>
      <c r="R31" s="119"/>
      <c r="S31" s="119"/>
      <c r="T31" s="119" t="s">
        <v>173</v>
      </c>
      <c r="U31" s="119">
        <v>7020.0</v>
      </c>
      <c r="V31" s="119"/>
      <c r="W31" s="119"/>
      <c r="X31" s="119"/>
      <c r="Y31" s="119"/>
      <c r="Z31" s="119"/>
      <c r="AA31" s="119" t="s">
        <v>143</v>
      </c>
      <c r="AB31" s="119" t="str">
        <f t="shared" si="17"/>
        <v/>
      </c>
      <c r="AC31" s="119">
        <v>581.0</v>
      </c>
      <c r="AD31" s="119" t="str">
        <f t="shared" si="18"/>
        <v>006</v>
      </c>
      <c r="AE31" s="119"/>
      <c r="AF31" s="119"/>
      <c r="AG31" s="119">
        <v>110.0</v>
      </c>
      <c r="AH31" s="119" t="str">
        <f>Summary!$B$2</f>
        <v>USD</v>
      </c>
      <c r="AI31" s="119">
        <f t="shared" ref="AI31:AT31" si="26">IF(C31="",0,C31)</f>
        <v>0</v>
      </c>
      <c r="AJ31" s="119">
        <f t="shared" si="26"/>
        <v>0</v>
      </c>
      <c r="AK31" s="119">
        <f t="shared" si="26"/>
        <v>0</v>
      </c>
      <c r="AL31" s="119">
        <f t="shared" si="26"/>
        <v>0</v>
      </c>
      <c r="AM31" s="119">
        <f t="shared" si="26"/>
        <v>0</v>
      </c>
      <c r="AN31" s="119">
        <f t="shared" si="26"/>
        <v>0</v>
      </c>
      <c r="AO31" s="119">
        <f t="shared" si="26"/>
        <v>0</v>
      </c>
      <c r="AP31" s="119">
        <f t="shared" si="26"/>
        <v>0</v>
      </c>
      <c r="AQ31" s="119">
        <f t="shared" si="26"/>
        <v>0</v>
      </c>
      <c r="AR31" s="119">
        <f t="shared" si="26"/>
        <v>0</v>
      </c>
      <c r="AS31" s="119">
        <f t="shared" si="26"/>
        <v>0</v>
      </c>
      <c r="AT31" s="119">
        <f t="shared" si="26"/>
        <v>0</v>
      </c>
    </row>
    <row r="32" ht="20.25" customHeight="1">
      <c r="A32" s="2"/>
      <c r="B32" s="147" t="str">
        <f>IF(ISTEXT("Rebuilding New Clubs-"&amp;VLOOKUP(A32,'Chart of Accounts'!$B$5:$C$50,2,FALSE)),"Rebuilding New Clubs-"&amp;VLOOKUP(A32,'Chart of Accounts'!$B$5:$C$50,2,FALSE),"")</f>
        <v/>
      </c>
      <c r="C32" s="137"/>
      <c r="D32" s="137"/>
      <c r="E32" s="137"/>
      <c r="F32" s="137"/>
      <c r="G32" s="137"/>
      <c r="H32" s="137"/>
      <c r="I32" s="137"/>
      <c r="J32" s="137"/>
      <c r="K32" s="137"/>
      <c r="L32" s="137"/>
      <c r="M32" s="137"/>
      <c r="N32" s="137"/>
      <c r="O32" s="132">
        <f t="shared" si="16"/>
        <v>0</v>
      </c>
      <c r="P32" s="119"/>
      <c r="Q32" s="119"/>
      <c r="R32" s="119"/>
      <c r="S32" s="119"/>
      <c r="T32" s="119" t="s">
        <v>175</v>
      </c>
      <c r="U32" s="119">
        <v>7022.0</v>
      </c>
      <c r="V32" s="119"/>
      <c r="W32" s="119"/>
      <c r="X32" s="119"/>
      <c r="Y32" s="119"/>
      <c r="Z32" s="119"/>
      <c r="AA32" s="119" t="s">
        <v>143</v>
      </c>
      <c r="AB32" s="119" t="str">
        <f t="shared" si="17"/>
        <v/>
      </c>
      <c r="AC32" s="119">
        <v>581.0</v>
      </c>
      <c r="AD32" s="119" t="str">
        <f t="shared" si="18"/>
        <v>006</v>
      </c>
      <c r="AE32" s="119"/>
      <c r="AF32" s="119"/>
      <c r="AG32" s="119">
        <v>110.0</v>
      </c>
      <c r="AH32" s="119" t="str">
        <f>Summary!$B$2</f>
        <v>USD</v>
      </c>
      <c r="AI32" s="119">
        <f t="shared" ref="AI32:AT32" si="27">IF(C32="",0,C32)</f>
        <v>0</v>
      </c>
      <c r="AJ32" s="119">
        <f t="shared" si="27"/>
        <v>0</v>
      </c>
      <c r="AK32" s="119">
        <f t="shared" si="27"/>
        <v>0</v>
      </c>
      <c r="AL32" s="119">
        <f t="shared" si="27"/>
        <v>0</v>
      </c>
      <c r="AM32" s="119">
        <f t="shared" si="27"/>
        <v>0</v>
      </c>
      <c r="AN32" s="119">
        <f t="shared" si="27"/>
        <v>0</v>
      </c>
      <c r="AO32" s="119">
        <f t="shared" si="27"/>
        <v>0</v>
      </c>
      <c r="AP32" s="119">
        <f t="shared" si="27"/>
        <v>0</v>
      </c>
      <c r="AQ32" s="119">
        <f t="shared" si="27"/>
        <v>0</v>
      </c>
      <c r="AR32" s="119">
        <f t="shared" si="27"/>
        <v>0</v>
      </c>
      <c r="AS32" s="119">
        <f t="shared" si="27"/>
        <v>0</v>
      </c>
      <c r="AT32" s="119">
        <f t="shared" si="27"/>
        <v>0</v>
      </c>
    </row>
    <row r="33" ht="20.25" customHeight="1">
      <c r="A33" s="150" t="s">
        <v>246</v>
      </c>
      <c r="B33" s="151"/>
      <c r="C33" s="154">
        <f t="shared" ref="C33:O33" si="28">SUM(C23:C32)</f>
        <v>0</v>
      </c>
      <c r="D33" s="154">
        <f t="shared" si="28"/>
        <v>0</v>
      </c>
      <c r="E33" s="154">
        <f t="shared" si="28"/>
        <v>100</v>
      </c>
      <c r="F33" s="154">
        <f t="shared" si="28"/>
        <v>100</v>
      </c>
      <c r="G33" s="154">
        <f t="shared" si="28"/>
        <v>350</v>
      </c>
      <c r="H33" s="154">
        <f t="shared" si="28"/>
        <v>100</v>
      </c>
      <c r="I33" s="154">
        <f t="shared" si="28"/>
        <v>250</v>
      </c>
      <c r="J33" s="154">
        <f t="shared" si="28"/>
        <v>100</v>
      </c>
      <c r="K33" s="154">
        <f t="shared" si="28"/>
        <v>100</v>
      </c>
      <c r="L33" s="154">
        <f t="shared" si="28"/>
        <v>100</v>
      </c>
      <c r="M33" s="154">
        <f t="shared" si="28"/>
        <v>100</v>
      </c>
      <c r="N33" s="154">
        <f t="shared" si="28"/>
        <v>100</v>
      </c>
      <c r="O33" s="154">
        <f t="shared" si="28"/>
        <v>1400</v>
      </c>
      <c r="P33" s="119"/>
      <c r="Q33" s="119"/>
      <c r="R33" s="119"/>
      <c r="S33" s="119"/>
      <c r="T33" s="119" t="s">
        <v>177</v>
      </c>
      <c r="U33" s="119">
        <v>7024.0</v>
      </c>
      <c r="V33" s="119"/>
      <c r="W33" s="119"/>
      <c r="X33" s="119"/>
      <c r="Y33" s="119"/>
      <c r="Z33" s="119"/>
      <c r="AA33" s="119"/>
      <c r="AB33" s="119"/>
      <c r="AC33" s="119"/>
      <c r="AD33" s="119"/>
      <c r="AE33" s="119"/>
      <c r="AF33" s="119"/>
      <c r="AG33" s="119"/>
      <c r="AH33" s="119"/>
      <c r="AI33" s="119"/>
      <c r="AJ33" s="119"/>
      <c r="AK33" s="119"/>
      <c r="AL33" s="119"/>
      <c r="AM33" s="119"/>
      <c r="AN33" s="119"/>
      <c r="AO33" s="119"/>
      <c r="AP33" s="119"/>
      <c r="AQ33" s="119"/>
      <c r="AR33" s="119"/>
      <c r="AS33" s="119"/>
      <c r="AT33" s="119"/>
    </row>
    <row r="34" ht="15.75" customHeight="1">
      <c r="A34" s="140"/>
      <c r="B34" s="134"/>
      <c r="C34" s="131"/>
      <c r="D34" s="132"/>
      <c r="E34" s="132"/>
      <c r="F34" s="132"/>
      <c r="G34" s="132"/>
      <c r="H34" s="132"/>
      <c r="I34" s="132"/>
      <c r="J34" s="132"/>
      <c r="K34" s="132"/>
      <c r="L34" s="132"/>
      <c r="M34" s="132"/>
      <c r="N34" s="132"/>
      <c r="O34" s="132"/>
      <c r="P34" s="119"/>
      <c r="Q34" s="119"/>
      <c r="R34" s="119"/>
      <c r="S34" s="119"/>
      <c r="T34" s="119"/>
      <c r="U34" s="119"/>
      <c r="V34" s="119"/>
      <c r="W34" s="119"/>
      <c r="X34" s="119"/>
      <c r="Y34" s="119"/>
      <c r="Z34" s="119"/>
      <c r="AA34" s="119"/>
      <c r="AB34" s="119"/>
      <c r="AC34" s="119"/>
      <c r="AD34" s="119"/>
      <c r="AE34" s="119"/>
      <c r="AF34" s="119"/>
      <c r="AG34" s="119"/>
      <c r="AH34" s="119"/>
      <c r="AI34" s="119"/>
      <c r="AJ34" s="119"/>
      <c r="AK34" s="119"/>
      <c r="AL34" s="119"/>
      <c r="AM34" s="119"/>
      <c r="AN34" s="119"/>
      <c r="AO34" s="119"/>
      <c r="AP34" s="119"/>
      <c r="AQ34" s="119"/>
      <c r="AR34" s="119"/>
      <c r="AS34" s="119"/>
      <c r="AT34" s="119"/>
    </row>
    <row r="35" ht="15.75" customHeight="1">
      <c r="A35" s="150" t="s">
        <v>247</v>
      </c>
      <c r="B35" s="151"/>
      <c r="C35" s="132"/>
      <c r="D35" s="132"/>
      <c r="E35" s="132"/>
      <c r="F35" s="132"/>
      <c r="G35" s="132"/>
      <c r="H35" s="132"/>
      <c r="I35" s="132"/>
      <c r="J35" s="132"/>
      <c r="K35" s="132"/>
      <c r="L35" s="132"/>
      <c r="M35" s="132"/>
      <c r="N35" s="132"/>
      <c r="O35" s="132"/>
      <c r="P35" s="119"/>
      <c r="Q35" s="119"/>
      <c r="R35" s="119"/>
      <c r="S35" s="119"/>
      <c r="T35" s="139" t="s">
        <v>148</v>
      </c>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row>
    <row r="36" ht="20.25" customHeight="1">
      <c r="A36" s="135">
        <v>7006.0</v>
      </c>
      <c r="B36" s="147" t="str">
        <f>IF(ISTEXT("Membership Growth-"&amp;VLOOKUP(A36,'Chart of Accounts'!$B$5:$C$50,2,FALSE)),"Membership Growth-"&amp;VLOOKUP(A36,'Chart of Accounts'!$B$5:$C$50,2,FALSE),"")</f>
        <v>Membership Growth-Educational Materials</v>
      </c>
      <c r="C36" s="158"/>
      <c r="D36" s="158"/>
      <c r="E36" s="158"/>
      <c r="F36" s="158"/>
      <c r="G36" s="158"/>
      <c r="H36" s="158"/>
      <c r="I36" s="158"/>
      <c r="J36" s="158"/>
      <c r="K36" s="158"/>
      <c r="L36" s="158"/>
      <c r="M36" s="158"/>
      <c r="N36" s="158"/>
      <c r="O36" s="132">
        <f t="shared" ref="O36:O45" si="30">SUM(C36:N36)</f>
        <v>0</v>
      </c>
      <c r="P36" s="119"/>
      <c r="Q36" s="119"/>
      <c r="R36" s="119"/>
      <c r="S36" s="119"/>
      <c r="T36" s="119" t="s">
        <v>151</v>
      </c>
      <c r="U36" s="119">
        <v>7004.0</v>
      </c>
      <c r="V36" s="119"/>
      <c r="W36" s="119"/>
      <c r="X36" s="119"/>
      <c r="Y36" s="119"/>
      <c r="Z36" s="119"/>
      <c r="AA36" s="119" t="s">
        <v>143</v>
      </c>
      <c r="AB36" s="119" t="str">
        <f t="shared" ref="AB36:AB45" si="31">IF(A36="","",A36&amp;"-000000")</f>
        <v>7006-000000</v>
      </c>
      <c r="AC36" s="119">
        <v>582.0</v>
      </c>
      <c r="AD36" s="119" t="str">
        <f t="shared" ref="AD36:AD45" si="32">IF(LEN($O$1)=3,$O$1,IF(LEN($O$1)=2,0&amp;$O$1,IF(LEN($O$1)=1,0&amp;0&amp;$O$1,"ERROR")))</f>
        <v>006</v>
      </c>
      <c r="AE36" s="119"/>
      <c r="AF36" s="119"/>
      <c r="AG36" s="119">
        <v>110.0</v>
      </c>
      <c r="AH36" s="119" t="str">
        <f>Summary!$B$2</f>
        <v>USD</v>
      </c>
      <c r="AI36" s="119">
        <f t="shared" ref="AI36:AT36" si="29">IF(C36="",0,C36)</f>
        <v>0</v>
      </c>
      <c r="AJ36" s="119">
        <f t="shared" si="29"/>
        <v>0</v>
      </c>
      <c r="AK36" s="119">
        <f t="shared" si="29"/>
        <v>0</v>
      </c>
      <c r="AL36" s="119">
        <f t="shared" si="29"/>
        <v>0</v>
      </c>
      <c r="AM36" s="119">
        <f t="shared" si="29"/>
        <v>0</v>
      </c>
      <c r="AN36" s="119">
        <f t="shared" si="29"/>
        <v>0</v>
      </c>
      <c r="AO36" s="119">
        <f t="shared" si="29"/>
        <v>0</v>
      </c>
      <c r="AP36" s="119">
        <f t="shared" si="29"/>
        <v>0</v>
      </c>
      <c r="AQ36" s="119">
        <f t="shared" si="29"/>
        <v>0</v>
      </c>
      <c r="AR36" s="119">
        <f t="shared" si="29"/>
        <v>0</v>
      </c>
      <c r="AS36" s="119">
        <f t="shared" si="29"/>
        <v>0</v>
      </c>
      <c r="AT36" s="119">
        <f t="shared" si="29"/>
        <v>0</v>
      </c>
    </row>
    <row r="37" ht="20.25" customHeight="1">
      <c r="A37" s="135">
        <v>7008.0</v>
      </c>
      <c r="B37" s="147" t="str">
        <f>IF(ISTEXT("Membership Growth-"&amp;VLOOKUP(A37,'Chart of Accounts'!$B$5:$C$50,2,FALSE)),"Membership Growth-"&amp;VLOOKUP(A37,'Chart of Accounts'!$B$5:$C$50,2,FALSE),"")</f>
        <v>Membership Growth-Promotional Materials</v>
      </c>
      <c r="C37" s="158"/>
      <c r="D37" s="158"/>
      <c r="E37" s="158"/>
      <c r="F37" s="159"/>
      <c r="G37" s="159"/>
      <c r="H37" s="159"/>
      <c r="I37" s="159"/>
      <c r="J37" s="159"/>
      <c r="K37" s="159"/>
      <c r="L37" s="159"/>
      <c r="M37" s="159"/>
      <c r="N37" s="159"/>
      <c r="O37" s="132">
        <f t="shared" si="30"/>
        <v>0</v>
      </c>
      <c r="P37" s="119"/>
      <c r="Q37" s="119"/>
      <c r="R37" s="119"/>
      <c r="S37" s="119"/>
      <c r="T37" s="119" t="s">
        <v>154</v>
      </c>
      <c r="U37" s="119">
        <v>7006.0</v>
      </c>
      <c r="V37" s="119"/>
      <c r="W37" s="119"/>
      <c r="X37" s="119"/>
      <c r="Y37" s="119"/>
      <c r="Z37" s="119"/>
      <c r="AA37" s="119" t="s">
        <v>143</v>
      </c>
      <c r="AB37" s="119" t="str">
        <f t="shared" si="31"/>
        <v>7008-000000</v>
      </c>
      <c r="AC37" s="119">
        <v>582.0</v>
      </c>
      <c r="AD37" s="119" t="str">
        <f t="shared" si="32"/>
        <v>006</v>
      </c>
      <c r="AE37" s="119"/>
      <c r="AF37" s="119"/>
      <c r="AG37" s="119">
        <v>110.0</v>
      </c>
      <c r="AH37" s="119" t="str">
        <f>Summary!$B$2</f>
        <v>USD</v>
      </c>
      <c r="AI37" s="119">
        <f t="shared" ref="AI37:AK37" si="33">IF(C37="",0,C37)</f>
        <v>0</v>
      </c>
      <c r="AJ37" s="119">
        <f t="shared" si="33"/>
        <v>0</v>
      </c>
      <c r="AK37" s="119">
        <f t="shared" si="33"/>
        <v>0</v>
      </c>
      <c r="AL37" s="119">
        <f>IF('Public Relations'!F10="",0,'Public Relations'!F10)</f>
        <v>0</v>
      </c>
      <c r="AM37" s="119">
        <f>IF('Public Relations'!G10="",0,'Public Relations'!G10)</f>
        <v>0</v>
      </c>
      <c r="AN37" s="119">
        <f>IF('Public Relations'!H10="",0,'Public Relations'!H10)</f>
        <v>0</v>
      </c>
      <c r="AO37" s="119">
        <f>IF('Public Relations'!I10="",0,'Public Relations'!I10)</f>
        <v>0</v>
      </c>
      <c r="AP37" s="119">
        <f>IF('Public Relations'!J10="",0,'Public Relations'!J10)</f>
        <v>0</v>
      </c>
      <c r="AQ37" s="119">
        <f>IF('Public Relations'!K10="",0,'Public Relations'!K10)</f>
        <v>0</v>
      </c>
      <c r="AR37" s="119">
        <f>IF('Public Relations'!L10="",0,'Public Relations'!L10)</f>
        <v>0</v>
      </c>
      <c r="AS37" s="119">
        <f>IF('Public Relations'!M10="",0,'Public Relations'!M10)</f>
        <v>0</v>
      </c>
      <c r="AT37" s="119">
        <f>IF('Public Relations'!N10="",0,'Public Relations'!N10)</f>
        <v>0</v>
      </c>
    </row>
    <row r="38" ht="20.25" customHeight="1">
      <c r="A38" s="135">
        <v>7010.0</v>
      </c>
      <c r="B38" s="147" t="str">
        <f>IF(ISTEXT("Membership Growth-"&amp;VLOOKUP(A38,'Chart of Accounts'!$B$5:$C$50,2,FALSE)),"Membership Growth-"&amp;VLOOKUP(A38,'Chart of Accounts'!$B$5:$C$50,2,FALSE),"")</f>
        <v>Membership Growth-Awards Expense (Trophies, Plaques, Ribbons &amp; Certificates)</v>
      </c>
      <c r="C38" s="158"/>
      <c r="D38" s="158"/>
      <c r="E38" s="158"/>
      <c r="F38" s="158"/>
      <c r="G38" s="158"/>
      <c r="H38" s="158"/>
      <c r="I38" s="158"/>
      <c r="J38" s="158"/>
      <c r="K38" s="158"/>
      <c r="L38" s="158"/>
      <c r="M38" s="158"/>
      <c r="N38" s="158"/>
      <c r="O38" s="132">
        <f t="shared" si="30"/>
        <v>0</v>
      </c>
      <c r="P38" s="119"/>
      <c r="Q38" s="119"/>
      <c r="R38" s="119"/>
      <c r="S38" s="119"/>
      <c r="T38" s="119" t="s">
        <v>157</v>
      </c>
      <c r="U38" s="119">
        <v>7008.0</v>
      </c>
      <c r="V38" s="119"/>
      <c r="W38" s="119"/>
      <c r="X38" s="119"/>
      <c r="Y38" s="119"/>
      <c r="Z38" s="119"/>
      <c r="AA38" s="119" t="s">
        <v>143</v>
      </c>
      <c r="AB38" s="119" t="str">
        <f t="shared" si="31"/>
        <v>7010-000000</v>
      </c>
      <c r="AC38" s="119">
        <v>582.0</v>
      </c>
      <c r="AD38" s="119" t="str">
        <f t="shared" si="32"/>
        <v>006</v>
      </c>
      <c r="AE38" s="119"/>
      <c r="AF38" s="119"/>
      <c r="AG38" s="119">
        <v>110.0</v>
      </c>
      <c r="AH38" s="119" t="str">
        <f>Summary!$B$2</f>
        <v>USD</v>
      </c>
      <c r="AI38" s="119">
        <f t="shared" ref="AI38:AT38" si="34">IF(C38="",0,C38)</f>
        <v>0</v>
      </c>
      <c r="AJ38" s="119">
        <f t="shared" si="34"/>
        <v>0</v>
      </c>
      <c r="AK38" s="119">
        <f t="shared" si="34"/>
        <v>0</v>
      </c>
      <c r="AL38" s="119">
        <f t="shared" si="34"/>
        <v>0</v>
      </c>
      <c r="AM38" s="119">
        <f t="shared" si="34"/>
        <v>0</v>
      </c>
      <c r="AN38" s="119">
        <f t="shared" si="34"/>
        <v>0</v>
      </c>
      <c r="AO38" s="119">
        <f t="shared" si="34"/>
        <v>0</v>
      </c>
      <c r="AP38" s="119">
        <f t="shared" si="34"/>
        <v>0</v>
      </c>
      <c r="AQ38" s="119">
        <f t="shared" si="34"/>
        <v>0</v>
      </c>
      <c r="AR38" s="119">
        <f t="shared" si="34"/>
        <v>0</v>
      </c>
      <c r="AS38" s="119">
        <f t="shared" si="34"/>
        <v>0</v>
      </c>
      <c r="AT38" s="119">
        <f t="shared" si="34"/>
        <v>0</v>
      </c>
    </row>
    <row r="39" ht="20.25" customHeight="1">
      <c r="A39" s="135">
        <v>7012.0</v>
      </c>
      <c r="B39" s="147" t="str">
        <f>IF(ISTEXT("Membership Growth-"&amp;VLOOKUP(A39,'Chart of Accounts'!$B$5:$C$50,2,FALSE)),"Membership Growth-"&amp;VLOOKUP(A39,'Chart of Accounts'!$B$5:$C$50,2,FALSE),"")</f>
        <v>Membership Growth-Supplies &amp; Stationery Expense</v>
      </c>
      <c r="C39" s="158">
        <v>50.0</v>
      </c>
      <c r="D39" s="158">
        <v>50.0</v>
      </c>
      <c r="E39" s="158">
        <v>50.0</v>
      </c>
      <c r="F39" s="158">
        <v>50.0</v>
      </c>
      <c r="G39" s="158">
        <v>50.0</v>
      </c>
      <c r="H39" s="158">
        <v>50.0</v>
      </c>
      <c r="I39" s="158">
        <v>50.0</v>
      </c>
      <c r="J39" s="158">
        <v>50.0</v>
      </c>
      <c r="K39" s="158">
        <v>50.0</v>
      </c>
      <c r="L39" s="158">
        <v>50.0</v>
      </c>
      <c r="M39" s="158">
        <v>50.0</v>
      </c>
      <c r="N39" s="158">
        <v>50.0</v>
      </c>
      <c r="O39" s="132">
        <f t="shared" si="30"/>
        <v>600</v>
      </c>
      <c r="P39" s="119"/>
      <c r="Q39" s="119"/>
      <c r="R39" s="119"/>
      <c r="S39" s="119"/>
      <c r="T39" s="119" t="s">
        <v>160</v>
      </c>
      <c r="U39" s="119">
        <v>7010.0</v>
      </c>
      <c r="V39" s="119"/>
      <c r="W39" s="119"/>
      <c r="X39" s="119"/>
      <c r="Y39" s="119"/>
      <c r="Z39" s="119"/>
      <c r="AA39" s="119" t="s">
        <v>143</v>
      </c>
      <c r="AB39" s="119" t="str">
        <f t="shared" si="31"/>
        <v>7012-000000</v>
      </c>
      <c r="AC39" s="119">
        <v>582.0</v>
      </c>
      <c r="AD39" s="119" t="str">
        <f t="shared" si="32"/>
        <v>006</v>
      </c>
      <c r="AE39" s="119"/>
      <c r="AF39" s="119"/>
      <c r="AG39" s="119">
        <v>110.0</v>
      </c>
      <c r="AH39" s="119" t="str">
        <f>Summary!$B$2</f>
        <v>USD</v>
      </c>
      <c r="AI39" s="152">
        <f t="shared" ref="AI39:AT39" si="35">IF(C39="",0,C39)</f>
        <v>50</v>
      </c>
      <c r="AJ39" s="152">
        <f t="shared" si="35"/>
        <v>50</v>
      </c>
      <c r="AK39" s="152">
        <f t="shared" si="35"/>
        <v>50</v>
      </c>
      <c r="AL39" s="152">
        <f t="shared" si="35"/>
        <v>50</v>
      </c>
      <c r="AM39" s="152">
        <f t="shared" si="35"/>
        <v>50</v>
      </c>
      <c r="AN39" s="152">
        <f t="shared" si="35"/>
        <v>50</v>
      </c>
      <c r="AO39" s="152">
        <f t="shared" si="35"/>
        <v>50</v>
      </c>
      <c r="AP39" s="152">
        <f t="shared" si="35"/>
        <v>50</v>
      </c>
      <c r="AQ39" s="152">
        <f t="shared" si="35"/>
        <v>50</v>
      </c>
      <c r="AR39" s="152">
        <f t="shared" si="35"/>
        <v>50</v>
      </c>
      <c r="AS39" s="152">
        <f t="shared" si="35"/>
        <v>50</v>
      </c>
      <c r="AT39" s="152">
        <f t="shared" si="35"/>
        <v>50</v>
      </c>
    </row>
    <row r="40" ht="20.25" customHeight="1">
      <c r="A40" s="135">
        <v>7036.0</v>
      </c>
      <c r="B40" s="147" t="str">
        <f>IF(ISTEXT("Membership Growth-"&amp;VLOOKUP(A40,'Chart of Accounts'!$B$5:$C$50,2,FALSE)),"Membership Growth-"&amp;VLOOKUP(A40,'Chart of Accounts'!$B$5:$C$50,2,FALSE),"")</f>
        <v>Membership Growth-Advertising Expense</v>
      </c>
      <c r="C40" s="158"/>
      <c r="D40" s="158"/>
      <c r="E40" s="158"/>
      <c r="F40" s="158"/>
      <c r="G40" s="158"/>
      <c r="H40" s="158"/>
      <c r="I40" s="158"/>
      <c r="J40" s="158"/>
      <c r="K40" s="158"/>
      <c r="L40" s="158"/>
      <c r="M40" s="158"/>
      <c r="N40" s="158"/>
      <c r="O40" s="132">
        <f t="shared" si="30"/>
        <v>0</v>
      </c>
      <c r="P40" s="119"/>
      <c r="Q40" s="119"/>
      <c r="R40" s="119"/>
      <c r="S40" s="119"/>
      <c r="T40" s="119" t="s">
        <v>163</v>
      </c>
      <c r="U40" s="119">
        <v>7012.0</v>
      </c>
      <c r="V40" s="119"/>
      <c r="W40" s="119"/>
      <c r="X40" s="119"/>
      <c r="Y40" s="119"/>
      <c r="Z40" s="119"/>
      <c r="AA40" s="119" t="s">
        <v>143</v>
      </c>
      <c r="AB40" s="119" t="str">
        <f t="shared" si="31"/>
        <v>7036-000000</v>
      </c>
      <c r="AC40" s="119">
        <v>582.0</v>
      </c>
      <c r="AD40" s="119" t="str">
        <f t="shared" si="32"/>
        <v>006</v>
      </c>
      <c r="AE40" s="119"/>
      <c r="AF40" s="119"/>
      <c r="AG40" s="119">
        <v>110.0</v>
      </c>
      <c r="AH40" s="119" t="str">
        <f>Summary!$B$2</f>
        <v>USD</v>
      </c>
      <c r="AI40" s="119">
        <f t="shared" ref="AI40:AT40" si="36">IF(C40="",0,C40)</f>
        <v>0</v>
      </c>
      <c r="AJ40" s="119">
        <f t="shared" si="36"/>
        <v>0</v>
      </c>
      <c r="AK40" s="119">
        <f t="shared" si="36"/>
        <v>0</v>
      </c>
      <c r="AL40" s="119">
        <f t="shared" si="36"/>
        <v>0</v>
      </c>
      <c r="AM40" s="119">
        <f t="shared" si="36"/>
        <v>0</v>
      </c>
      <c r="AN40" s="119">
        <f t="shared" si="36"/>
        <v>0</v>
      </c>
      <c r="AO40" s="119">
        <f t="shared" si="36"/>
        <v>0</v>
      </c>
      <c r="AP40" s="119">
        <f t="shared" si="36"/>
        <v>0</v>
      </c>
      <c r="AQ40" s="119">
        <f t="shared" si="36"/>
        <v>0</v>
      </c>
      <c r="AR40" s="119">
        <f t="shared" si="36"/>
        <v>0</v>
      </c>
      <c r="AS40" s="119">
        <f t="shared" si="36"/>
        <v>0</v>
      </c>
      <c r="AT40" s="119">
        <f t="shared" si="36"/>
        <v>0</v>
      </c>
    </row>
    <row r="41" ht="20.25" customHeight="1">
      <c r="A41" s="135">
        <v>7044.0</v>
      </c>
      <c r="B41" s="147" t="str">
        <f>IF(ISTEXT("Membership Growth-"&amp;VLOOKUP(A41,'Chart of Accounts'!$B$5:$C$50,2,FALSE)),"Membership Growth-"&amp;VLOOKUP(A41,'Chart of Accounts'!$B$5:$C$50,2,FALSE),"")</f>
        <v>Membership Growth-Postage &amp; Shipping Expense</v>
      </c>
      <c r="C41" s="158"/>
      <c r="D41" s="158"/>
      <c r="E41" s="158"/>
      <c r="F41" s="158"/>
      <c r="G41" s="158"/>
      <c r="H41" s="158"/>
      <c r="I41" s="158"/>
      <c r="J41" s="158"/>
      <c r="K41" s="158"/>
      <c r="L41" s="158"/>
      <c r="M41" s="158"/>
      <c r="N41" s="158"/>
      <c r="O41" s="132">
        <f t="shared" si="30"/>
        <v>0</v>
      </c>
      <c r="P41" s="119"/>
      <c r="Q41" s="119"/>
      <c r="R41" s="119"/>
      <c r="S41" s="119"/>
      <c r="T41" s="119" t="s">
        <v>166</v>
      </c>
      <c r="U41" s="119">
        <v>7014.0</v>
      </c>
      <c r="V41" s="119"/>
      <c r="W41" s="119"/>
      <c r="X41" s="119"/>
      <c r="Y41" s="119"/>
      <c r="Z41" s="119"/>
      <c r="AA41" s="119" t="s">
        <v>143</v>
      </c>
      <c r="AB41" s="119" t="str">
        <f t="shared" si="31"/>
        <v>7044-000000</v>
      </c>
      <c r="AC41" s="119">
        <v>582.0</v>
      </c>
      <c r="AD41" s="119" t="str">
        <f t="shared" si="32"/>
        <v>006</v>
      </c>
      <c r="AE41" s="119"/>
      <c r="AF41" s="119"/>
      <c r="AG41" s="119">
        <v>110.0</v>
      </c>
      <c r="AH41" s="119" t="str">
        <f>Summary!$B$2</f>
        <v>USD</v>
      </c>
      <c r="AI41" s="119">
        <f t="shared" ref="AI41:AT41" si="37">IF(C41="",0,C41)</f>
        <v>0</v>
      </c>
      <c r="AJ41" s="119">
        <f t="shared" si="37"/>
        <v>0</v>
      </c>
      <c r="AK41" s="119">
        <f t="shared" si="37"/>
        <v>0</v>
      </c>
      <c r="AL41" s="119">
        <f t="shared" si="37"/>
        <v>0</v>
      </c>
      <c r="AM41" s="119">
        <f t="shared" si="37"/>
        <v>0</v>
      </c>
      <c r="AN41" s="119">
        <f t="shared" si="37"/>
        <v>0</v>
      </c>
      <c r="AO41" s="119">
        <f t="shared" si="37"/>
        <v>0</v>
      </c>
      <c r="AP41" s="119">
        <f t="shared" si="37"/>
        <v>0</v>
      </c>
      <c r="AQ41" s="119">
        <f t="shared" si="37"/>
        <v>0</v>
      </c>
      <c r="AR41" s="119">
        <f t="shared" si="37"/>
        <v>0</v>
      </c>
      <c r="AS41" s="119">
        <f t="shared" si="37"/>
        <v>0</v>
      </c>
      <c r="AT41" s="119">
        <f t="shared" si="37"/>
        <v>0</v>
      </c>
    </row>
    <row r="42" ht="20.25" customHeight="1">
      <c r="A42" s="135">
        <v>7082.0</v>
      </c>
      <c r="B42" s="147" t="str">
        <f>IF(ISTEXT("Membership Growth-"&amp;VLOOKUP(A42,'Chart of Accounts'!$B$5:$C$50,2,FALSE)),"Membership Growth-"&amp;VLOOKUP(A42,'Chart of Accounts'!$B$5:$C$50,2,FALSE),"")</f>
        <v>Membership Growth-Incentives</v>
      </c>
      <c r="C42" s="158"/>
      <c r="D42" s="158"/>
      <c r="E42" s="158">
        <v>200.0</v>
      </c>
      <c r="F42" s="158">
        <v>250.0</v>
      </c>
      <c r="G42" s="158"/>
      <c r="H42" s="158"/>
      <c r="I42" s="158">
        <v>100.0</v>
      </c>
      <c r="J42" s="158">
        <v>150.0</v>
      </c>
      <c r="K42" s="158">
        <v>200.0</v>
      </c>
      <c r="L42" s="158">
        <v>200.0</v>
      </c>
      <c r="M42" s="158">
        <v>250.0</v>
      </c>
      <c r="N42" s="158">
        <v>200.0</v>
      </c>
      <c r="O42" s="132">
        <f t="shared" si="30"/>
        <v>1550</v>
      </c>
      <c r="P42" s="119"/>
      <c r="Q42" s="119"/>
      <c r="R42" s="119"/>
      <c r="S42" s="119"/>
      <c r="T42" s="119" t="s">
        <v>169</v>
      </c>
      <c r="U42" s="119">
        <v>7016.0</v>
      </c>
      <c r="V42" s="119"/>
      <c r="W42" s="119"/>
      <c r="X42" s="119"/>
      <c r="Y42" s="119"/>
      <c r="Z42" s="119"/>
      <c r="AA42" s="119" t="s">
        <v>143</v>
      </c>
      <c r="AB42" s="119" t="str">
        <f t="shared" si="31"/>
        <v>7082-000000</v>
      </c>
      <c r="AC42" s="119">
        <v>582.0</v>
      </c>
      <c r="AD42" s="119" t="str">
        <f t="shared" si="32"/>
        <v>006</v>
      </c>
      <c r="AE42" s="119"/>
      <c r="AF42" s="119"/>
      <c r="AG42" s="119">
        <v>110.0</v>
      </c>
      <c r="AH42" s="119" t="str">
        <f>Summary!$B$2</f>
        <v>USD</v>
      </c>
      <c r="AI42" s="119">
        <f t="shared" ref="AI42:AT42" si="38">IF(C42="",0,C42)</f>
        <v>0</v>
      </c>
      <c r="AJ42" s="119">
        <f t="shared" si="38"/>
        <v>0</v>
      </c>
      <c r="AK42" s="152">
        <f t="shared" si="38"/>
        <v>200</v>
      </c>
      <c r="AL42" s="152">
        <f t="shared" si="38"/>
        <v>250</v>
      </c>
      <c r="AM42" s="119">
        <f t="shared" si="38"/>
        <v>0</v>
      </c>
      <c r="AN42" s="119">
        <f t="shared" si="38"/>
        <v>0</v>
      </c>
      <c r="AO42" s="152">
        <f t="shared" si="38"/>
        <v>100</v>
      </c>
      <c r="AP42" s="152">
        <f t="shared" si="38"/>
        <v>150</v>
      </c>
      <c r="AQ42" s="152">
        <f t="shared" si="38"/>
        <v>200</v>
      </c>
      <c r="AR42" s="152">
        <f t="shared" si="38"/>
        <v>200</v>
      </c>
      <c r="AS42" s="152">
        <f t="shared" si="38"/>
        <v>250</v>
      </c>
      <c r="AT42" s="152">
        <f t="shared" si="38"/>
        <v>200</v>
      </c>
    </row>
    <row r="43" ht="20.25" customHeight="1">
      <c r="A43" s="2"/>
      <c r="B43" s="147" t="str">
        <f>IF(ISTEXT("Membership Growth-"&amp;VLOOKUP(A43,'Chart of Accounts'!$B$5:$C$50,2,FALSE)),"Membership Growth-"&amp;VLOOKUP(A43,'Chart of Accounts'!$B$5:$C$50,2,FALSE),"")</f>
        <v/>
      </c>
      <c r="C43" s="158"/>
      <c r="D43" s="158"/>
      <c r="E43" s="158"/>
      <c r="F43" s="158"/>
      <c r="G43" s="158"/>
      <c r="H43" s="158"/>
      <c r="I43" s="158"/>
      <c r="J43" s="158"/>
      <c r="K43" s="158"/>
      <c r="L43" s="158"/>
      <c r="M43" s="158"/>
      <c r="N43" s="158"/>
      <c r="O43" s="132">
        <f t="shared" si="30"/>
        <v>0</v>
      </c>
      <c r="P43" s="119"/>
      <c r="Q43" s="119"/>
      <c r="R43" s="119"/>
      <c r="S43" s="119"/>
      <c r="T43" s="119" t="s">
        <v>171</v>
      </c>
      <c r="U43" s="119">
        <v>7018.0</v>
      </c>
      <c r="V43" s="119"/>
      <c r="W43" s="119"/>
      <c r="X43" s="119"/>
      <c r="Y43" s="119"/>
      <c r="Z43" s="119"/>
      <c r="AA43" s="119" t="s">
        <v>143</v>
      </c>
      <c r="AB43" s="119" t="str">
        <f t="shared" si="31"/>
        <v/>
      </c>
      <c r="AC43" s="119">
        <v>582.0</v>
      </c>
      <c r="AD43" s="119" t="str">
        <f t="shared" si="32"/>
        <v>006</v>
      </c>
      <c r="AE43" s="119"/>
      <c r="AF43" s="119"/>
      <c r="AG43" s="119">
        <v>110.0</v>
      </c>
      <c r="AH43" s="119" t="str">
        <f>Summary!$B$2</f>
        <v>USD</v>
      </c>
      <c r="AI43" s="119">
        <f t="shared" ref="AI43:AT43" si="39">IF(C43="",0,C43)</f>
        <v>0</v>
      </c>
      <c r="AJ43" s="119">
        <f t="shared" si="39"/>
        <v>0</v>
      </c>
      <c r="AK43" s="119">
        <f t="shared" si="39"/>
        <v>0</v>
      </c>
      <c r="AL43" s="119">
        <f t="shared" si="39"/>
        <v>0</v>
      </c>
      <c r="AM43" s="119">
        <f t="shared" si="39"/>
        <v>0</v>
      </c>
      <c r="AN43" s="119">
        <f t="shared" si="39"/>
        <v>0</v>
      </c>
      <c r="AO43" s="119">
        <f t="shared" si="39"/>
        <v>0</v>
      </c>
      <c r="AP43" s="119">
        <f t="shared" si="39"/>
        <v>0</v>
      </c>
      <c r="AQ43" s="119">
        <f t="shared" si="39"/>
        <v>0</v>
      </c>
      <c r="AR43" s="119">
        <f t="shared" si="39"/>
        <v>0</v>
      </c>
      <c r="AS43" s="119">
        <f t="shared" si="39"/>
        <v>0</v>
      </c>
      <c r="AT43" s="119">
        <f t="shared" si="39"/>
        <v>0</v>
      </c>
    </row>
    <row r="44" ht="20.25" customHeight="1">
      <c r="A44" s="2"/>
      <c r="B44" s="147" t="str">
        <f>IF(ISTEXT("Membership Growth-"&amp;VLOOKUP(A44,'Chart of Accounts'!$B$5:$C$50,2,FALSE)),"Membership Growth-"&amp;VLOOKUP(A44,'Chart of Accounts'!$B$5:$C$50,2,FALSE),"")</f>
        <v/>
      </c>
      <c r="C44" s="158"/>
      <c r="D44" s="158"/>
      <c r="E44" s="158"/>
      <c r="F44" s="158"/>
      <c r="G44" s="158"/>
      <c r="H44" s="158"/>
      <c r="I44" s="158"/>
      <c r="J44" s="158"/>
      <c r="K44" s="158"/>
      <c r="L44" s="158"/>
      <c r="M44" s="158"/>
      <c r="N44" s="158"/>
      <c r="O44" s="132">
        <f t="shared" si="30"/>
        <v>0</v>
      </c>
      <c r="P44" s="119"/>
      <c r="Q44" s="119"/>
      <c r="R44" s="119"/>
      <c r="S44" s="119"/>
      <c r="T44" s="119" t="s">
        <v>173</v>
      </c>
      <c r="U44" s="119">
        <v>7020.0</v>
      </c>
      <c r="V44" s="119"/>
      <c r="W44" s="119"/>
      <c r="X44" s="119"/>
      <c r="Y44" s="119"/>
      <c r="Z44" s="119"/>
      <c r="AA44" s="119" t="s">
        <v>143</v>
      </c>
      <c r="AB44" s="119" t="str">
        <f t="shared" si="31"/>
        <v/>
      </c>
      <c r="AC44" s="119">
        <v>582.0</v>
      </c>
      <c r="AD44" s="119" t="str">
        <f t="shared" si="32"/>
        <v>006</v>
      </c>
      <c r="AE44" s="119"/>
      <c r="AF44" s="119"/>
      <c r="AG44" s="119">
        <v>110.0</v>
      </c>
      <c r="AH44" s="119" t="str">
        <f>Summary!$B$2</f>
        <v>USD</v>
      </c>
      <c r="AI44" s="119">
        <f t="shared" ref="AI44:AT44" si="40">IF(C44="",0,C44)</f>
        <v>0</v>
      </c>
      <c r="AJ44" s="119">
        <f t="shared" si="40"/>
        <v>0</v>
      </c>
      <c r="AK44" s="119">
        <f t="shared" si="40"/>
        <v>0</v>
      </c>
      <c r="AL44" s="119">
        <f t="shared" si="40"/>
        <v>0</v>
      </c>
      <c r="AM44" s="119">
        <f t="shared" si="40"/>
        <v>0</v>
      </c>
      <c r="AN44" s="119">
        <f t="shared" si="40"/>
        <v>0</v>
      </c>
      <c r="AO44" s="119">
        <f t="shared" si="40"/>
        <v>0</v>
      </c>
      <c r="AP44" s="119">
        <f t="shared" si="40"/>
        <v>0</v>
      </c>
      <c r="AQ44" s="119">
        <f t="shared" si="40"/>
        <v>0</v>
      </c>
      <c r="AR44" s="119">
        <f t="shared" si="40"/>
        <v>0</v>
      </c>
      <c r="AS44" s="119">
        <f t="shared" si="40"/>
        <v>0</v>
      </c>
      <c r="AT44" s="119">
        <f t="shared" si="40"/>
        <v>0</v>
      </c>
    </row>
    <row r="45" ht="20.25" customHeight="1">
      <c r="A45" s="2"/>
      <c r="B45" s="147" t="str">
        <f>IF(ISTEXT("Membership Growth-"&amp;VLOOKUP(A45,'Chart of Accounts'!$B$5:$C$50,2,FALSE)),"Membership Growth-"&amp;VLOOKUP(A45,'Chart of Accounts'!$B$5:$C$50,2,FALSE),"")</f>
        <v/>
      </c>
      <c r="C45" s="158"/>
      <c r="D45" s="158"/>
      <c r="E45" s="158"/>
      <c r="F45" s="158"/>
      <c r="G45" s="158"/>
      <c r="H45" s="158"/>
      <c r="I45" s="158"/>
      <c r="J45" s="158"/>
      <c r="K45" s="158"/>
      <c r="L45" s="158"/>
      <c r="M45" s="158"/>
      <c r="N45" s="158"/>
      <c r="O45" s="132">
        <f t="shared" si="30"/>
        <v>0</v>
      </c>
      <c r="P45" s="119"/>
      <c r="Q45" s="119"/>
      <c r="R45" s="119"/>
      <c r="S45" s="119"/>
      <c r="T45" s="119" t="s">
        <v>175</v>
      </c>
      <c r="U45" s="119">
        <v>7022.0</v>
      </c>
      <c r="V45" s="119"/>
      <c r="W45" s="119"/>
      <c r="X45" s="119"/>
      <c r="Y45" s="119"/>
      <c r="Z45" s="119"/>
      <c r="AA45" s="119" t="s">
        <v>143</v>
      </c>
      <c r="AB45" s="119" t="str">
        <f t="shared" si="31"/>
        <v/>
      </c>
      <c r="AC45" s="119">
        <v>582.0</v>
      </c>
      <c r="AD45" s="119" t="str">
        <f t="shared" si="32"/>
        <v>006</v>
      </c>
      <c r="AE45" s="119"/>
      <c r="AF45" s="119"/>
      <c r="AG45" s="119">
        <v>110.0</v>
      </c>
      <c r="AH45" s="119" t="str">
        <f>Summary!$B$2</f>
        <v>USD</v>
      </c>
      <c r="AI45" s="119">
        <f t="shared" ref="AI45:AT45" si="41">IF(C45="",0,C45)</f>
        <v>0</v>
      </c>
      <c r="AJ45" s="119">
        <f t="shared" si="41"/>
        <v>0</v>
      </c>
      <c r="AK45" s="119">
        <f t="shared" si="41"/>
        <v>0</v>
      </c>
      <c r="AL45" s="119">
        <f t="shared" si="41"/>
        <v>0</v>
      </c>
      <c r="AM45" s="119">
        <f t="shared" si="41"/>
        <v>0</v>
      </c>
      <c r="AN45" s="119">
        <f t="shared" si="41"/>
        <v>0</v>
      </c>
      <c r="AO45" s="119">
        <f t="shared" si="41"/>
        <v>0</v>
      </c>
      <c r="AP45" s="119">
        <f t="shared" si="41"/>
        <v>0</v>
      </c>
      <c r="AQ45" s="119">
        <f t="shared" si="41"/>
        <v>0</v>
      </c>
      <c r="AR45" s="119">
        <f t="shared" si="41"/>
        <v>0</v>
      </c>
      <c r="AS45" s="119">
        <f t="shared" si="41"/>
        <v>0</v>
      </c>
      <c r="AT45" s="119">
        <f t="shared" si="41"/>
        <v>0</v>
      </c>
    </row>
    <row r="46" ht="20.25" customHeight="1">
      <c r="A46" s="150" t="s">
        <v>248</v>
      </c>
      <c r="B46" s="151"/>
      <c r="C46" s="154">
        <f t="shared" ref="C46:O46" si="42">SUM(C36:C45)</f>
        <v>50</v>
      </c>
      <c r="D46" s="154">
        <f t="shared" si="42"/>
        <v>50</v>
      </c>
      <c r="E46" s="154">
        <f t="shared" si="42"/>
        <v>250</v>
      </c>
      <c r="F46" s="154">
        <f t="shared" si="42"/>
        <v>300</v>
      </c>
      <c r="G46" s="154">
        <f t="shared" si="42"/>
        <v>50</v>
      </c>
      <c r="H46" s="154">
        <f t="shared" si="42"/>
        <v>50</v>
      </c>
      <c r="I46" s="154">
        <f t="shared" si="42"/>
        <v>150</v>
      </c>
      <c r="J46" s="154">
        <f t="shared" si="42"/>
        <v>200</v>
      </c>
      <c r="K46" s="154">
        <f t="shared" si="42"/>
        <v>250</v>
      </c>
      <c r="L46" s="154">
        <f t="shared" si="42"/>
        <v>250</v>
      </c>
      <c r="M46" s="154">
        <f t="shared" si="42"/>
        <v>300</v>
      </c>
      <c r="N46" s="154">
        <f t="shared" si="42"/>
        <v>250</v>
      </c>
      <c r="O46" s="154">
        <f t="shared" si="42"/>
        <v>2150</v>
      </c>
      <c r="P46" s="119"/>
      <c r="Q46" s="119"/>
      <c r="R46" s="119"/>
      <c r="S46" s="119"/>
      <c r="T46" s="119" t="s">
        <v>177</v>
      </c>
      <c r="U46" s="119">
        <v>7024.0</v>
      </c>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row>
    <row r="47" ht="15.75" customHeight="1">
      <c r="A47" s="140"/>
      <c r="B47" s="134"/>
      <c r="C47" s="131"/>
      <c r="D47" s="132"/>
      <c r="E47" s="132"/>
      <c r="F47" s="132"/>
      <c r="G47" s="132"/>
      <c r="H47" s="132"/>
      <c r="I47" s="132"/>
      <c r="J47" s="132"/>
      <c r="K47" s="132"/>
      <c r="L47" s="132"/>
      <c r="M47" s="132"/>
      <c r="N47" s="132"/>
      <c r="O47" s="132"/>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row>
    <row r="48" ht="15.75" customHeight="1">
      <c r="A48" s="150" t="s">
        <v>249</v>
      </c>
      <c r="B48" s="151"/>
      <c r="C48" s="132"/>
      <c r="D48" s="132"/>
      <c r="E48" s="132"/>
      <c r="F48" s="132"/>
      <c r="G48" s="132"/>
      <c r="H48" s="132"/>
      <c r="I48" s="132"/>
      <c r="J48" s="132"/>
      <c r="K48" s="132"/>
      <c r="L48" s="132"/>
      <c r="M48" s="132"/>
      <c r="N48" s="132"/>
      <c r="O48" s="132"/>
      <c r="P48" s="119"/>
      <c r="Q48" s="119"/>
      <c r="R48" s="119"/>
      <c r="S48" s="119"/>
      <c r="T48" s="139" t="s">
        <v>148</v>
      </c>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row>
    <row r="49" ht="20.25" customHeight="1">
      <c r="A49" s="135">
        <v>7006.0</v>
      </c>
      <c r="B49" s="147" t="str">
        <f>IF(ISTEXT("Membership Retention-"&amp;VLOOKUP(A49,'Chart of Accounts'!$B$5:$C$50,2,FALSE)),"Membership Retention-"&amp;VLOOKUP(A49,'Chart of Accounts'!$B$5:$C$50,2,FALSE),"")</f>
        <v>Membership Retention-Educational Materials</v>
      </c>
      <c r="C49" s="137"/>
      <c r="D49" s="137"/>
      <c r="E49" s="137"/>
      <c r="F49" s="137"/>
      <c r="G49" s="137"/>
      <c r="H49" s="137"/>
      <c r="I49" s="137"/>
      <c r="J49" s="137"/>
      <c r="K49" s="137"/>
      <c r="L49" s="137"/>
      <c r="M49" s="137"/>
      <c r="N49" s="137"/>
      <c r="O49" s="132">
        <f t="shared" ref="O49:O58" si="44">SUM(C49:N49)</f>
        <v>0</v>
      </c>
      <c r="P49" s="119"/>
      <c r="Q49" s="119"/>
      <c r="R49" s="119"/>
      <c r="S49" s="119"/>
      <c r="T49" s="119" t="s">
        <v>151</v>
      </c>
      <c r="U49" s="119">
        <v>7004.0</v>
      </c>
      <c r="V49" s="119"/>
      <c r="W49" s="119"/>
      <c r="X49" s="119"/>
      <c r="Y49" s="119"/>
      <c r="Z49" s="119"/>
      <c r="AA49" s="119" t="s">
        <v>143</v>
      </c>
      <c r="AB49" s="119" t="str">
        <f t="shared" ref="AB49:AB58" si="45">IF(A49="","",A49&amp;"-000000")</f>
        <v>7006-000000</v>
      </c>
      <c r="AC49" s="119">
        <v>583.0</v>
      </c>
      <c r="AD49" s="119" t="str">
        <f t="shared" ref="AD49:AD58" si="46">IF(LEN($O$1)=3,$O$1,IF(LEN($O$1)=2,0&amp;$O$1,IF(LEN($O$1)=1,0&amp;0&amp;$O$1,"ERROR")))</f>
        <v>006</v>
      </c>
      <c r="AE49" s="119"/>
      <c r="AF49" s="119"/>
      <c r="AG49" s="119">
        <v>110.0</v>
      </c>
      <c r="AH49" s="119" t="str">
        <f>Summary!$B$2</f>
        <v>USD</v>
      </c>
      <c r="AI49" s="119">
        <f t="shared" ref="AI49:AT49" si="43">IF(C49="",0,C49)</f>
        <v>0</v>
      </c>
      <c r="AJ49" s="119">
        <f t="shared" si="43"/>
        <v>0</v>
      </c>
      <c r="AK49" s="119">
        <f t="shared" si="43"/>
        <v>0</v>
      </c>
      <c r="AL49" s="119">
        <f t="shared" si="43"/>
        <v>0</v>
      </c>
      <c r="AM49" s="119">
        <f t="shared" si="43"/>
        <v>0</v>
      </c>
      <c r="AN49" s="119">
        <f t="shared" si="43"/>
        <v>0</v>
      </c>
      <c r="AO49" s="119">
        <f t="shared" si="43"/>
        <v>0</v>
      </c>
      <c r="AP49" s="119">
        <f t="shared" si="43"/>
        <v>0</v>
      </c>
      <c r="AQ49" s="119">
        <f t="shared" si="43"/>
        <v>0</v>
      </c>
      <c r="AR49" s="119">
        <f t="shared" si="43"/>
        <v>0</v>
      </c>
      <c r="AS49" s="119">
        <f t="shared" si="43"/>
        <v>0</v>
      </c>
      <c r="AT49" s="119">
        <f t="shared" si="43"/>
        <v>0</v>
      </c>
    </row>
    <row r="50" ht="20.25" customHeight="1">
      <c r="A50" s="135">
        <v>7008.0</v>
      </c>
      <c r="B50" s="147" t="str">
        <f>IF(ISTEXT("Membership Retention-"&amp;VLOOKUP(A50,'Chart of Accounts'!$B$5:$C$50,2,FALSE)),"Membership Retention-"&amp;VLOOKUP(A50,'Chart of Accounts'!$B$5:$C$50,2,FALSE),"")</f>
        <v>Membership Retention-Promotional Materials</v>
      </c>
      <c r="C50" s="137"/>
      <c r="D50" s="137"/>
      <c r="E50" s="137"/>
      <c r="F50" s="137"/>
      <c r="G50" s="137"/>
      <c r="H50" s="137"/>
      <c r="I50" s="137"/>
      <c r="J50" s="137"/>
      <c r="K50" s="137"/>
      <c r="L50" s="137"/>
      <c r="M50" s="137"/>
      <c r="N50" s="137"/>
      <c r="O50" s="132">
        <f t="shared" si="44"/>
        <v>0</v>
      </c>
      <c r="P50" s="119"/>
      <c r="Q50" s="119"/>
      <c r="R50" s="119"/>
      <c r="S50" s="119"/>
      <c r="T50" s="119" t="s">
        <v>154</v>
      </c>
      <c r="U50" s="119">
        <v>7006.0</v>
      </c>
      <c r="V50" s="119"/>
      <c r="W50" s="119"/>
      <c r="X50" s="119"/>
      <c r="Y50" s="119"/>
      <c r="Z50" s="119"/>
      <c r="AA50" s="119" t="s">
        <v>143</v>
      </c>
      <c r="AB50" s="119" t="str">
        <f t="shared" si="45"/>
        <v>7008-000000</v>
      </c>
      <c r="AC50" s="119">
        <v>583.0</v>
      </c>
      <c r="AD50" s="119" t="str">
        <f t="shared" si="46"/>
        <v>006</v>
      </c>
      <c r="AE50" s="119"/>
      <c r="AF50" s="119"/>
      <c r="AG50" s="119">
        <v>110.0</v>
      </c>
      <c r="AH50" s="119" t="str">
        <f>Summary!$B$2</f>
        <v>USD</v>
      </c>
      <c r="AI50" s="119">
        <f t="shared" ref="AI50:AT50" si="47">IF(C50="",0,C50)</f>
        <v>0</v>
      </c>
      <c r="AJ50" s="119">
        <f t="shared" si="47"/>
        <v>0</v>
      </c>
      <c r="AK50" s="119">
        <f t="shared" si="47"/>
        <v>0</v>
      </c>
      <c r="AL50" s="119">
        <f t="shared" si="47"/>
        <v>0</v>
      </c>
      <c r="AM50" s="119">
        <f t="shared" si="47"/>
        <v>0</v>
      </c>
      <c r="AN50" s="119">
        <f t="shared" si="47"/>
        <v>0</v>
      </c>
      <c r="AO50" s="119">
        <f t="shared" si="47"/>
        <v>0</v>
      </c>
      <c r="AP50" s="119">
        <f t="shared" si="47"/>
        <v>0</v>
      </c>
      <c r="AQ50" s="119">
        <f t="shared" si="47"/>
        <v>0</v>
      </c>
      <c r="AR50" s="119">
        <f t="shared" si="47"/>
        <v>0</v>
      </c>
      <c r="AS50" s="119">
        <f t="shared" si="47"/>
        <v>0</v>
      </c>
      <c r="AT50" s="119">
        <f t="shared" si="47"/>
        <v>0</v>
      </c>
    </row>
    <row r="51" ht="20.25" customHeight="1">
      <c r="A51" s="135">
        <v>7010.0</v>
      </c>
      <c r="B51" s="147" t="str">
        <f>IF(ISTEXT("Membership Retention-"&amp;VLOOKUP(A51,'Chart of Accounts'!$B$5:$C$50,2,FALSE)),"Membership Retention-"&amp;VLOOKUP(A51,'Chart of Accounts'!$B$5:$C$50,2,FALSE),"")</f>
        <v>Membership Retention-Awards Expense (Trophies, Plaques, Ribbons &amp; Certificates)</v>
      </c>
      <c r="C51" s="137"/>
      <c r="D51" s="137"/>
      <c r="E51" s="137"/>
      <c r="F51" s="137"/>
      <c r="G51" s="137"/>
      <c r="H51" s="137"/>
      <c r="I51" s="137"/>
      <c r="J51" s="137"/>
      <c r="K51" s="137"/>
      <c r="L51" s="137"/>
      <c r="M51" s="137"/>
      <c r="N51" s="137"/>
      <c r="O51" s="132">
        <f t="shared" si="44"/>
        <v>0</v>
      </c>
      <c r="P51" s="119"/>
      <c r="Q51" s="119"/>
      <c r="R51" s="119"/>
      <c r="S51" s="119"/>
      <c r="T51" s="119" t="s">
        <v>157</v>
      </c>
      <c r="U51" s="119">
        <v>7008.0</v>
      </c>
      <c r="V51" s="119"/>
      <c r="W51" s="119"/>
      <c r="X51" s="119"/>
      <c r="Y51" s="119"/>
      <c r="Z51" s="119"/>
      <c r="AA51" s="119" t="s">
        <v>143</v>
      </c>
      <c r="AB51" s="119" t="str">
        <f t="shared" si="45"/>
        <v>7010-000000</v>
      </c>
      <c r="AC51" s="119">
        <v>583.0</v>
      </c>
      <c r="AD51" s="119" t="str">
        <f t="shared" si="46"/>
        <v>006</v>
      </c>
      <c r="AE51" s="119"/>
      <c r="AF51" s="119"/>
      <c r="AG51" s="119">
        <v>110.0</v>
      </c>
      <c r="AH51" s="119" t="str">
        <f>Summary!$B$2</f>
        <v>USD</v>
      </c>
      <c r="AI51" s="119">
        <f t="shared" ref="AI51:AT51" si="48">IF(C51="",0,C51)</f>
        <v>0</v>
      </c>
      <c r="AJ51" s="119">
        <f t="shared" si="48"/>
        <v>0</v>
      </c>
      <c r="AK51" s="119">
        <f t="shared" si="48"/>
        <v>0</v>
      </c>
      <c r="AL51" s="119">
        <f t="shared" si="48"/>
        <v>0</v>
      </c>
      <c r="AM51" s="119">
        <f t="shared" si="48"/>
        <v>0</v>
      </c>
      <c r="AN51" s="119">
        <f t="shared" si="48"/>
        <v>0</v>
      </c>
      <c r="AO51" s="119">
        <f t="shared" si="48"/>
        <v>0</v>
      </c>
      <c r="AP51" s="119">
        <f t="shared" si="48"/>
        <v>0</v>
      </c>
      <c r="AQ51" s="119">
        <f t="shared" si="48"/>
        <v>0</v>
      </c>
      <c r="AR51" s="119">
        <f t="shared" si="48"/>
        <v>0</v>
      </c>
      <c r="AS51" s="119">
        <f t="shared" si="48"/>
        <v>0</v>
      </c>
      <c r="AT51" s="119">
        <f t="shared" si="48"/>
        <v>0</v>
      </c>
    </row>
    <row r="52" ht="20.25" customHeight="1">
      <c r="A52" s="135">
        <v>7012.0</v>
      </c>
      <c r="B52" s="147" t="str">
        <f>IF(ISTEXT("Membership Retention-"&amp;VLOOKUP(A52,'Chart of Accounts'!$B$5:$C$50,2,FALSE)),"Membership Retention-"&amp;VLOOKUP(A52,'Chart of Accounts'!$B$5:$C$50,2,FALSE),"")</f>
        <v>Membership Retention-Supplies &amp; Stationery Expense</v>
      </c>
      <c r="C52" s="137"/>
      <c r="D52" s="137"/>
      <c r="E52" s="137"/>
      <c r="F52" s="137"/>
      <c r="G52" s="137"/>
      <c r="H52" s="137"/>
      <c r="I52" s="137"/>
      <c r="J52" s="137"/>
      <c r="K52" s="137"/>
      <c r="L52" s="137"/>
      <c r="M52" s="137"/>
      <c r="N52" s="137"/>
      <c r="O52" s="132">
        <f t="shared" si="44"/>
        <v>0</v>
      </c>
      <c r="P52" s="119"/>
      <c r="Q52" s="119"/>
      <c r="R52" s="119"/>
      <c r="S52" s="119"/>
      <c r="T52" s="119" t="s">
        <v>160</v>
      </c>
      <c r="U52" s="119">
        <v>7010.0</v>
      </c>
      <c r="V52" s="119"/>
      <c r="W52" s="119"/>
      <c r="X52" s="119"/>
      <c r="Y52" s="119"/>
      <c r="Z52" s="119"/>
      <c r="AA52" s="119" t="s">
        <v>143</v>
      </c>
      <c r="AB52" s="119" t="str">
        <f t="shared" si="45"/>
        <v>7012-000000</v>
      </c>
      <c r="AC52" s="119">
        <v>583.0</v>
      </c>
      <c r="AD52" s="119" t="str">
        <f t="shared" si="46"/>
        <v>006</v>
      </c>
      <c r="AE52" s="119"/>
      <c r="AF52" s="119"/>
      <c r="AG52" s="119">
        <v>110.0</v>
      </c>
      <c r="AH52" s="119" t="str">
        <f>Summary!$B$2</f>
        <v>USD</v>
      </c>
      <c r="AI52" s="119">
        <f t="shared" ref="AI52:AT52" si="49">IF(C52="",0,C52)</f>
        <v>0</v>
      </c>
      <c r="AJ52" s="119">
        <f t="shared" si="49"/>
        <v>0</v>
      </c>
      <c r="AK52" s="119">
        <f t="shared" si="49"/>
        <v>0</v>
      </c>
      <c r="AL52" s="119">
        <f t="shared" si="49"/>
        <v>0</v>
      </c>
      <c r="AM52" s="119">
        <f t="shared" si="49"/>
        <v>0</v>
      </c>
      <c r="AN52" s="119">
        <f t="shared" si="49"/>
        <v>0</v>
      </c>
      <c r="AO52" s="119">
        <f t="shared" si="49"/>
        <v>0</v>
      </c>
      <c r="AP52" s="119">
        <f t="shared" si="49"/>
        <v>0</v>
      </c>
      <c r="AQ52" s="119">
        <f t="shared" si="49"/>
        <v>0</v>
      </c>
      <c r="AR52" s="119">
        <f t="shared" si="49"/>
        <v>0</v>
      </c>
      <c r="AS52" s="119">
        <f t="shared" si="49"/>
        <v>0</v>
      </c>
      <c r="AT52" s="119">
        <f t="shared" si="49"/>
        <v>0</v>
      </c>
    </row>
    <row r="53" ht="20.25" customHeight="1">
      <c r="A53" s="135">
        <v>7036.0</v>
      </c>
      <c r="B53" s="147" t="str">
        <f>IF(ISTEXT("Membership Retention-"&amp;VLOOKUP(A53,'Chart of Accounts'!$B$5:$C$50,2,FALSE)),"Membership Retention-"&amp;VLOOKUP(A53,'Chart of Accounts'!$B$5:$C$50,2,FALSE),"")</f>
        <v>Membership Retention-Advertising Expense</v>
      </c>
      <c r="C53" s="137"/>
      <c r="D53" s="137"/>
      <c r="E53" s="137"/>
      <c r="F53" s="137"/>
      <c r="G53" s="137"/>
      <c r="H53" s="137"/>
      <c r="I53" s="137"/>
      <c r="J53" s="137"/>
      <c r="K53" s="137"/>
      <c r="L53" s="137"/>
      <c r="M53" s="137"/>
      <c r="N53" s="137"/>
      <c r="O53" s="132">
        <f t="shared" si="44"/>
        <v>0</v>
      </c>
      <c r="P53" s="119"/>
      <c r="Q53" s="119"/>
      <c r="R53" s="119"/>
      <c r="S53" s="119"/>
      <c r="T53" s="119" t="s">
        <v>163</v>
      </c>
      <c r="U53" s="119">
        <v>7012.0</v>
      </c>
      <c r="V53" s="119"/>
      <c r="W53" s="119"/>
      <c r="X53" s="119"/>
      <c r="Y53" s="119"/>
      <c r="Z53" s="119"/>
      <c r="AA53" s="119" t="s">
        <v>143</v>
      </c>
      <c r="AB53" s="119" t="str">
        <f t="shared" si="45"/>
        <v>7036-000000</v>
      </c>
      <c r="AC53" s="119">
        <v>583.0</v>
      </c>
      <c r="AD53" s="119" t="str">
        <f t="shared" si="46"/>
        <v>006</v>
      </c>
      <c r="AE53" s="119"/>
      <c r="AF53" s="119"/>
      <c r="AG53" s="119">
        <v>110.0</v>
      </c>
      <c r="AH53" s="119" t="str">
        <f>Summary!$B$2</f>
        <v>USD</v>
      </c>
      <c r="AI53" s="119">
        <f t="shared" ref="AI53:AT53" si="50">IF(C53="",0,C53)</f>
        <v>0</v>
      </c>
      <c r="AJ53" s="119">
        <f t="shared" si="50"/>
        <v>0</v>
      </c>
      <c r="AK53" s="119">
        <f t="shared" si="50"/>
        <v>0</v>
      </c>
      <c r="AL53" s="119">
        <f t="shared" si="50"/>
        <v>0</v>
      </c>
      <c r="AM53" s="119">
        <f t="shared" si="50"/>
        <v>0</v>
      </c>
      <c r="AN53" s="119">
        <f t="shared" si="50"/>
        <v>0</v>
      </c>
      <c r="AO53" s="119">
        <f t="shared" si="50"/>
        <v>0</v>
      </c>
      <c r="AP53" s="119">
        <f t="shared" si="50"/>
        <v>0</v>
      </c>
      <c r="AQ53" s="119">
        <f t="shared" si="50"/>
        <v>0</v>
      </c>
      <c r="AR53" s="119">
        <f t="shared" si="50"/>
        <v>0</v>
      </c>
      <c r="AS53" s="119">
        <f t="shared" si="50"/>
        <v>0</v>
      </c>
      <c r="AT53" s="119">
        <f t="shared" si="50"/>
        <v>0</v>
      </c>
    </row>
    <row r="54" ht="20.25" customHeight="1">
      <c r="A54" s="135">
        <v>7044.0</v>
      </c>
      <c r="B54" s="147" t="str">
        <f>IF(ISTEXT("Membership Retention-"&amp;VLOOKUP(A54,'Chart of Accounts'!$B$5:$C$50,2,FALSE)),"Membership Retention-"&amp;VLOOKUP(A54,'Chart of Accounts'!$B$5:$C$50,2,FALSE),"")</f>
        <v>Membership Retention-Postage &amp; Shipping Expense</v>
      </c>
      <c r="C54" s="137"/>
      <c r="D54" s="137"/>
      <c r="E54" s="137"/>
      <c r="F54" s="137"/>
      <c r="G54" s="137"/>
      <c r="H54" s="137"/>
      <c r="I54" s="137"/>
      <c r="J54" s="137"/>
      <c r="K54" s="153">
        <v>520.0</v>
      </c>
      <c r="L54" s="137"/>
      <c r="M54" s="137"/>
      <c r="N54" s="137"/>
      <c r="O54" s="132">
        <f t="shared" si="44"/>
        <v>520</v>
      </c>
      <c r="P54" s="119"/>
      <c r="Q54" s="119"/>
      <c r="R54" s="119"/>
      <c r="S54" s="119"/>
      <c r="T54" s="119" t="s">
        <v>166</v>
      </c>
      <c r="U54" s="119">
        <v>7014.0</v>
      </c>
      <c r="V54" s="119"/>
      <c r="W54" s="119"/>
      <c r="X54" s="119"/>
      <c r="Y54" s="119"/>
      <c r="Z54" s="119"/>
      <c r="AA54" s="119" t="s">
        <v>143</v>
      </c>
      <c r="AB54" s="119" t="str">
        <f t="shared" si="45"/>
        <v>7044-000000</v>
      </c>
      <c r="AC54" s="119">
        <v>583.0</v>
      </c>
      <c r="AD54" s="119" t="str">
        <f t="shared" si="46"/>
        <v>006</v>
      </c>
      <c r="AE54" s="119"/>
      <c r="AF54" s="119"/>
      <c r="AG54" s="119">
        <v>110.0</v>
      </c>
      <c r="AH54" s="119" t="str">
        <f>Summary!$B$2</f>
        <v>USD</v>
      </c>
      <c r="AI54" s="119">
        <f t="shared" ref="AI54:AT54" si="51">IF(C54="",0,C54)</f>
        <v>0</v>
      </c>
      <c r="AJ54" s="119">
        <f t="shared" si="51"/>
        <v>0</v>
      </c>
      <c r="AK54" s="119">
        <f t="shared" si="51"/>
        <v>0</v>
      </c>
      <c r="AL54" s="119">
        <f t="shared" si="51"/>
        <v>0</v>
      </c>
      <c r="AM54" s="119">
        <f t="shared" si="51"/>
        <v>0</v>
      </c>
      <c r="AN54" s="119">
        <f t="shared" si="51"/>
        <v>0</v>
      </c>
      <c r="AO54" s="119">
        <f t="shared" si="51"/>
        <v>0</v>
      </c>
      <c r="AP54" s="119">
        <f t="shared" si="51"/>
        <v>0</v>
      </c>
      <c r="AQ54" s="152">
        <f t="shared" si="51"/>
        <v>520</v>
      </c>
      <c r="AR54" s="119">
        <f t="shared" si="51"/>
        <v>0</v>
      </c>
      <c r="AS54" s="119">
        <f t="shared" si="51"/>
        <v>0</v>
      </c>
      <c r="AT54" s="119">
        <f t="shared" si="51"/>
        <v>0</v>
      </c>
    </row>
    <row r="55" ht="20.25" customHeight="1">
      <c r="A55" s="135">
        <v>7082.0</v>
      </c>
      <c r="B55" s="147" t="str">
        <f>IF(ISTEXT("Membership Retention-"&amp;VLOOKUP(A55,'Chart of Accounts'!$B$5:$C$50,2,FALSE)),"Membership Retention-"&amp;VLOOKUP(A55,'Chart of Accounts'!$B$5:$C$50,2,FALSE),"")</f>
        <v>Membership Retention-Incentives</v>
      </c>
      <c r="C55" s="137"/>
      <c r="D55" s="137"/>
      <c r="E55" s="137"/>
      <c r="F55" s="137"/>
      <c r="G55" s="137"/>
      <c r="H55" s="137"/>
      <c r="I55" s="137"/>
      <c r="J55" s="137"/>
      <c r="K55" s="137"/>
      <c r="L55" s="137"/>
      <c r="M55" s="137"/>
      <c r="N55" s="137"/>
      <c r="O55" s="132">
        <f t="shared" si="44"/>
        <v>0</v>
      </c>
      <c r="P55" s="119"/>
      <c r="Q55" s="119"/>
      <c r="R55" s="119"/>
      <c r="S55" s="119"/>
      <c r="T55" s="119" t="s">
        <v>169</v>
      </c>
      <c r="U55" s="119">
        <v>7016.0</v>
      </c>
      <c r="V55" s="119"/>
      <c r="W55" s="119"/>
      <c r="X55" s="119"/>
      <c r="Y55" s="119"/>
      <c r="Z55" s="119"/>
      <c r="AA55" s="119" t="s">
        <v>143</v>
      </c>
      <c r="AB55" s="119" t="str">
        <f t="shared" si="45"/>
        <v>7082-000000</v>
      </c>
      <c r="AC55" s="119">
        <v>583.0</v>
      </c>
      <c r="AD55" s="119" t="str">
        <f t="shared" si="46"/>
        <v>006</v>
      </c>
      <c r="AE55" s="119"/>
      <c r="AF55" s="119"/>
      <c r="AG55" s="119">
        <v>110.0</v>
      </c>
      <c r="AH55" s="119" t="str">
        <f>Summary!$B$2</f>
        <v>USD</v>
      </c>
      <c r="AI55" s="119">
        <f t="shared" ref="AI55:AT55" si="52">IF(C55="",0,C55)</f>
        <v>0</v>
      </c>
      <c r="AJ55" s="119">
        <f t="shared" si="52"/>
        <v>0</v>
      </c>
      <c r="AK55" s="119">
        <f t="shared" si="52"/>
        <v>0</v>
      </c>
      <c r="AL55" s="119">
        <f t="shared" si="52"/>
        <v>0</v>
      </c>
      <c r="AM55" s="119">
        <f t="shared" si="52"/>
        <v>0</v>
      </c>
      <c r="AN55" s="119">
        <f t="shared" si="52"/>
        <v>0</v>
      </c>
      <c r="AO55" s="119">
        <f t="shared" si="52"/>
        <v>0</v>
      </c>
      <c r="AP55" s="119">
        <f t="shared" si="52"/>
        <v>0</v>
      </c>
      <c r="AQ55" s="119">
        <f t="shared" si="52"/>
        <v>0</v>
      </c>
      <c r="AR55" s="119">
        <f t="shared" si="52"/>
        <v>0</v>
      </c>
      <c r="AS55" s="119">
        <f t="shared" si="52"/>
        <v>0</v>
      </c>
      <c r="AT55" s="119">
        <f t="shared" si="52"/>
        <v>0</v>
      </c>
    </row>
    <row r="56" ht="20.25" customHeight="1">
      <c r="A56" s="2"/>
      <c r="B56" s="147" t="str">
        <f>IF(ISTEXT("Membership Retention-"&amp;VLOOKUP(A56,'Chart of Accounts'!$B$5:$C$50,2,FALSE)),"Membership Retention-"&amp;VLOOKUP(A56,'Chart of Accounts'!$B$5:$C$50,2,FALSE),"")</f>
        <v/>
      </c>
      <c r="C56" s="137"/>
      <c r="D56" s="137"/>
      <c r="E56" s="137"/>
      <c r="F56" s="137"/>
      <c r="G56" s="137"/>
      <c r="H56" s="137"/>
      <c r="I56" s="137"/>
      <c r="J56" s="137"/>
      <c r="K56" s="137"/>
      <c r="L56" s="137"/>
      <c r="M56" s="137"/>
      <c r="N56" s="137"/>
      <c r="O56" s="132">
        <f t="shared" si="44"/>
        <v>0</v>
      </c>
      <c r="P56" s="119"/>
      <c r="Q56" s="119"/>
      <c r="R56" s="119"/>
      <c r="S56" s="119"/>
      <c r="T56" s="119" t="s">
        <v>171</v>
      </c>
      <c r="U56" s="119">
        <v>7018.0</v>
      </c>
      <c r="V56" s="119"/>
      <c r="W56" s="119"/>
      <c r="X56" s="119"/>
      <c r="Y56" s="119"/>
      <c r="Z56" s="119"/>
      <c r="AA56" s="119" t="s">
        <v>143</v>
      </c>
      <c r="AB56" s="119" t="str">
        <f t="shared" si="45"/>
        <v/>
      </c>
      <c r="AC56" s="119">
        <v>583.0</v>
      </c>
      <c r="AD56" s="119" t="str">
        <f t="shared" si="46"/>
        <v>006</v>
      </c>
      <c r="AE56" s="119"/>
      <c r="AF56" s="119"/>
      <c r="AG56" s="119">
        <v>110.0</v>
      </c>
      <c r="AH56" s="119" t="str">
        <f>Summary!$B$2</f>
        <v>USD</v>
      </c>
      <c r="AI56" s="119">
        <f t="shared" ref="AI56:AT56" si="53">IF(C56="",0,C56)</f>
        <v>0</v>
      </c>
      <c r="AJ56" s="119">
        <f t="shared" si="53"/>
        <v>0</v>
      </c>
      <c r="AK56" s="119">
        <f t="shared" si="53"/>
        <v>0</v>
      </c>
      <c r="AL56" s="119">
        <f t="shared" si="53"/>
        <v>0</v>
      </c>
      <c r="AM56" s="119">
        <f t="shared" si="53"/>
        <v>0</v>
      </c>
      <c r="AN56" s="119">
        <f t="shared" si="53"/>
        <v>0</v>
      </c>
      <c r="AO56" s="119">
        <f t="shared" si="53"/>
        <v>0</v>
      </c>
      <c r="AP56" s="119">
        <f t="shared" si="53"/>
        <v>0</v>
      </c>
      <c r="AQ56" s="119">
        <f t="shared" si="53"/>
        <v>0</v>
      </c>
      <c r="AR56" s="119">
        <f t="shared" si="53"/>
        <v>0</v>
      </c>
      <c r="AS56" s="119">
        <f t="shared" si="53"/>
        <v>0</v>
      </c>
      <c r="AT56" s="119">
        <f t="shared" si="53"/>
        <v>0</v>
      </c>
    </row>
    <row r="57" ht="20.25" customHeight="1">
      <c r="A57" s="2"/>
      <c r="B57" s="147" t="str">
        <f>IF(ISTEXT("Membership Retention-"&amp;VLOOKUP(A57,'Chart of Accounts'!$B$5:$C$50,2,FALSE)),"Membership Retention-"&amp;VLOOKUP(A57,'Chart of Accounts'!$B$5:$C$50,2,FALSE),"")</f>
        <v/>
      </c>
      <c r="C57" s="137"/>
      <c r="D57" s="137"/>
      <c r="E57" s="137"/>
      <c r="F57" s="137"/>
      <c r="G57" s="137"/>
      <c r="H57" s="137"/>
      <c r="I57" s="137"/>
      <c r="J57" s="137"/>
      <c r="K57" s="137"/>
      <c r="L57" s="137"/>
      <c r="M57" s="137"/>
      <c r="N57" s="137"/>
      <c r="O57" s="132">
        <f t="shared" si="44"/>
        <v>0</v>
      </c>
      <c r="P57" s="119"/>
      <c r="Q57" s="119"/>
      <c r="R57" s="119"/>
      <c r="S57" s="119"/>
      <c r="T57" s="119" t="s">
        <v>173</v>
      </c>
      <c r="U57" s="119">
        <v>7020.0</v>
      </c>
      <c r="V57" s="119"/>
      <c r="W57" s="119"/>
      <c r="X57" s="119"/>
      <c r="Y57" s="119"/>
      <c r="Z57" s="119"/>
      <c r="AA57" s="119" t="s">
        <v>143</v>
      </c>
      <c r="AB57" s="119" t="str">
        <f t="shared" si="45"/>
        <v/>
      </c>
      <c r="AC57" s="119">
        <v>583.0</v>
      </c>
      <c r="AD57" s="119" t="str">
        <f t="shared" si="46"/>
        <v>006</v>
      </c>
      <c r="AE57" s="119"/>
      <c r="AF57" s="119"/>
      <c r="AG57" s="119">
        <v>110.0</v>
      </c>
      <c r="AH57" s="119" t="str">
        <f>Summary!$B$2</f>
        <v>USD</v>
      </c>
      <c r="AI57" s="119">
        <f t="shared" ref="AI57:AT57" si="54">IF(C57="",0,C57)</f>
        <v>0</v>
      </c>
      <c r="AJ57" s="119">
        <f t="shared" si="54"/>
        <v>0</v>
      </c>
      <c r="AK57" s="119">
        <f t="shared" si="54"/>
        <v>0</v>
      </c>
      <c r="AL57" s="119">
        <f t="shared" si="54"/>
        <v>0</v>
      </c>
      <c r="AM57" s="119">
        <f t="shared" si="54"/>
        <v>0</v>
      </c>
      <c r="AN57" s="119">
        <f t="shared" si="54"/>
        <v>0</v>
      </c>
      <c r="AO57" s="119">
        <f t="shared" si="54"/>
        <v>0</v>
      </c>
      <c r="AP57" s="119">
        <f t="shared" si="54"/>
        <v>0</v>
      </c>
      <c r="AQ57" s="119">
        <f t="shared" si="54"/>
        <v>0</v>
      </c>
      <c r="AR57" s="119">
        <f t="shared" si="54"/>
        <v>0</v>
      </c>
      <c r="AS57" s="119">
        <f t="shared" si="54"/>
        <v>0</v>
      </c>
      <c r="AT57" s="119">
        <f t="shared" si="54"/>
        <v>0</v>
      </c>
    </row>
    <row r="58" ht="20.25" customHeight="1">
      <c r="A58" s="2"/>
      <c r="B58" s="147" t="str">
        <f>IF(ISTEXT("Membership Retention-"&amp;VLOOKUP(A58,'Chart of Accounts'!$B$5:$C$50,2,FALSE)),"Membership Retention-"&amp;VLOOKUP(A58,'Chart of Accounts'!$B$5:$C$50,2,FALSE),"")</f>
        <v/>
      </c>
      <c r="C58" s="137"/>
      <c r="D58" s="137"/>
      <c r="E58" s="137"/>
      <c r="F58" s="137"/>
      <c r="G58" s="137"/>
      <c r="H58" s="137"/>
      <c r="I58" s="137"/>
      <c r="J58" s="137"/>
      <c r="K58" s="137"/>
      <c r="L58" s="137"/>
      <c r="M58" s="137"/>
      <c r="N58" s="137"/>
      <c r="O58" s="132">
        <f t="shared" si="44"/>
        <v>0</v>
      </c>
      <c r="P58" s="119"/>
      <c r="Q58" s="119"/>
      <c r="R58" s="119"/>
      <c r="S58" s="119"/>
      <c r="T58" s="119" t="s">
        <v>175</v>
      </c>
      <c r="U58" s="119">
        <v>7022.0</v>
      </c>
      <c r="V58" s="119"/>
      <c r="W58" s="119"/>
      <c r="X58" s="119"/>
      <c r="Y58" s="119"/>
      <c r="Z58" s="119"/>
      <c r="AA58" s="119" t="s">
        <v>143</v>
      </c>
      <c r="AB58" s="119" t="str">
        <f t="shared" si="45"/>
        <v/>
      </c>
      <c r="AC58" s="119">
        <v>583.0</v>
      </c>
      <c r="AD58" s="119" t="str">
        <f t="shared" si="46"/>
        <v>006</v>
      </c>
      <c r="AE58" s="119"/>
      <c r="AF58" s="119"/>
      <c r="AG58" s="119">
        <v>110.0</v>
      </c>
      <c r="AH58" s="119" t="str">
        <f>Summary!$B$2</f>
        <v>USD</v>
      </c>
      <c r="AI58" s="119">
        <f t="shared" ref="AI58:AT58" si="55">IF(C58="",0,C58)</f>
        <v>0</v>
      </c>
      <c r="AJ58" s="119">
        <f t="shared" si="55"/>
        <v>0</v>
      </c>
      <c r="AK58" s="119">
        <f t="shared" si="55"/>
        <v>0</v>
      </c>
      <c r="AL58" s="119">
        <f t="shared" si="55"/>
        <v>0</v>
      </c>
      <c r="AM58" s="119">
        <f t="shared" si="55"/>
        <v>0</v>
      </c>
      <c r="AN58" s="119">
        <f t="shared" si="55"/>
        <v>0</v>
      </c>
      <c r="AO58" s="119">
        <f t="shared" si="55"/>
        <v>0</v>
      </c>
      <c r="AP58" s="119">
        <f t="shared" si="55"/>
        <v>0</v>
      </c>
      <c r="AQ58" s="119">
        <f t="shared" si="55"/>
        <v>0</v>
      </c>
      <c r="AR58" s="119">
        <f t="shared" si="55"/>
        <v>0</v>
      </c>
      <c r="AS58" s="119">
        <f t="shared" si="55"/>
        <v>0</v>
      </c>
      <c r="AT58" s="119">
        <f t="shared" si="55"/>
        <v>0</v>
      </c>
    </row>
    <row r="59" ht="20.25" customHeight="1">
      <c r="A59" s="150" t="s">
        <v>250</v>
      </c>
      <c r="B59" s="151"/>
      <c r="C59" s="154">
        <f t="shared" ref="C59:O59" si="56">SUM(C49:C58)</f>
        <v>0</v>
      </c>
      <c r="D59" s="154">
        <f t="shared" si="56"/>
        <v>0</v>
      </c>
      <c r="E59" s="154">
        <f t="shared" si="56"/>
        <v>0</v>
      </c>
      <c r="F59" s="154">
        <f t="shared" si="56"/>
        <v>0</v>
      </c>
      <c r="G59" s="154">
        <f t="shared" si="56"/>
        <v>0</v>
      </c>
      <c r="H59" s="154">
        <f t="shared" si="56"/>
        <v>0</v>
      </c>
      <c r="I59" s="154">
        <f t="shared" si="56"/>
        <v>0</v>
      </c>
      <c r="J59" s="154">
        <f t="shared" si="56"/>
        <v>0</v>
      </c>
      <c r="K59" s="154">
        <f t="shared" si="56"/>
        <v>520</v>
      </c>
      <c r="L59" s="154">
        <f t="shared" si="56"/>
        <v>0</v>
      </c>
      <c r="M59" s="154">
        <f t="shared" si="56"/>
        <v>0</v>
      </c>
      <c r="N59" s="154">
        <f t="shared" si="56"/>
        <v>0</v>
      </c>
      <c r="O59" s="154">
        <f t="shared" si="56"/>
        <v>520</v>
      </c>
      <c r="P59" s="119"/>
      <c r="Q59" s="119"/>
      <c r="R59" s="119"/>
      <c r="S59" s="119"/>
      <c r="T59" s="119" t="s">
        <v>177</v>
      </c>
      <c r="U59" s="119">
        <v>7024.0</v>
      </c>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row>
    <row r="60" ht="15.75" customHeight="1">
      <c r="A60" s="140"/>
      <c r="B60" s="134"/>
      <c r="C60" s="131"/>
      <c r="D60" s="132"/>
      <c r="E60" s="132"/>
      <c r="F60" s="132"/>
      <c r="G60" s="132"/>
      <c r="H60" s="132"/>
      <c r="I60" s="132"/>
      <c r="J60" s="132"/>
      <c r="K60" s="132"/>
      <c r="L60" s="132"/>
      <c r="M60" s="132"/>
      <c r="N60" s="132"/>
      <c r="O60" s="132"/>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19"/>
      <c r="AO60" s="119"/>
      <c r="AP60" s="119"/>
      <c r="AQ60" s="119"/>
      <c r="AR60" s="119"/>
      <c r="AS60" s="119"/>
      <c r="AT60" s="119"/>
    </row>
    <row r="61" ht="15.75" customHeight="1">
      <c r="A61" s="150" t="s">
        <v>251</v>
      </c>
      <c r="B61" s="151"/>
      <c r="C61" s="132"/>
      <c r="D61" s="132"/>
      <c r="E61" s="132"/>
      <c r="F61" s="132"/>
      <c r="G61" s="132"/>
      <c r="H61" s="132"/>
      <c r="I61" s="132"/>
      <c r="J61" s="132"/>
      <c r="K61" s="132"/>
      <c r="L61" s="132"/>
      <c r="M61" s="132"/>
      <c r="N61" s="132"/>
      <c r="O61" s="132"/>
      <c r="P61" s="119"/>
      <c r="Q61" s="119"/>
      <c r="R61" s="119"/>
      <c r="S61" s="119"/>
      <c r="T61" s="139" t="s">
        <v>148</v>
      </c>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row>
    <row r="62" ht="20.25" customHeight="1">
      <c r="A62" s="135">
        <v>7006.0</v>
      </c>
      <c r="B62" s="147" t="str">
        <f>IF(ISTEXT("Club Coaching-"&amp;VLOOKUP(A62,'Chart of Accounts'!$B$5:$C$50,2,FALSE)),"Club Coaching-"&amp;VLOOKUP(A62,'Chart of Accounts'!$B$5:$C$50,2,FALSE),"")</f>
        <v>Club Coaching-Educational Materials</v>
      </c>
      <c r="C62" s="158"/>
      <c r="D62" s="158"/>
      <c r="E62" s="158"/>
      <c r="F62" s="158">
        <v>50.0</v>
      </c>
      <c r="G62" s="158">
        <v>50.0</v>
      </c>
      <c r="H62" s="158">
        <v>50.0</v>
      </c>
      <c r="I62" s="158">
        <v>50.0</v>
      </c>
      <c r="J62" s="158">
        <v>50.0</v>
      </c>
      <c r="K62" s="158">
        <v>50.0</v>
      </c>
      <c r="L62" s="158">
        <v>50.0</v>
      </c>
      <c r="M62" s="158">
        <v>50.0</v>
      </c>
      <c r="N62" s="158"/>
      <c r="O62" s="132">
        <f t="shared" ref="O62:O71" si="58">SUM(C62:N62)</f>
        <v>400</v>
      </c>
      <c r="P62" s="119"/>
      <c r="Q62" s="119"/>
      <c r="R62" s="119"/>
      <c r="S62" s="119"/>
      <c r="T62" s="119" t="s">
        <v>151</v>
      </c>
      <c r="U62" s="119">
        <v>7004.0</v>
      </c>
      <c r="V62" s="119"/>
      <c r="W62" s="119"/>
      <c r="X62" s="119"/>
      <c r="Y62" s="119"/>
      <c r="Z62" s="119"/>
      <c r="AA62" s="119" t="s">
        <v>143</v>
      </c>
      <c r="AB62" s="119" t="str">
        <f t="shared" ref="AB62:AB71" si="59">IF(A62="","",A62&amp;"-000000")</f>
        <v>7006-000000</v>
      </c>
      <c r="AC62" s="119">
        <v>584.0</v>
      </c>
      <c r="AD62" s="119" t="str">
        <f t="shared" ref="AD62:AD71" si="60">IF(LEN($O$1)=3,$O$1,IF(LEN($O$1)=2,0&amp;$O$1,IF(LEN($O$1)=1,0&amp;0&amp;$O$1,"ERROR")))</f>
        <v>006</v>
      </c>
      <c r="AE62" s="119"/>
      <c r="AF62" s="119"/>
      <c r="AG62" s="119">
        <v>110.0</v>
      </c>
      <c r="AH62" s="119" t="str">
        <f>Summary!$B$2</f>
        <v>USD</v>
      </c>
      <c r="AI62" s="119">
        <f t="shared" ref="AI62:AT62" si="57">IF(C62="",0,C62)</f>
        <v>0</v>
      </c>
      <c r="AJ62" s="119">
        <f t="shared" si="57"/>
        <v>0</v>
      </c>
      <c r="AK62" s="119">
        <f t="shared" si="57"/>
        <v>0</v>
      </c>
      <c r="AL62" s="152">
        <f t="shared" si="57"/>
        <v>50</v>
      </c>
      <c r="AM62" s="152">
        <f t="shared" si="57"/>
        <v>50</v>
      </c>
      <c r="AN62" s="152">
        <f t="shared" si="57"/>
        <v>50</v>
      </c>
      <c r="AO62" s="152">
        <f t="shared" si="57"/>
        <v>50</v>
      </c>
      <c r="AP62" s="152">
        <f t="shared" si="57"/>
        <v>50</v>
      </c>
      <c r="AQ62" s="152">
        <f t="shared" si="57"/>
        <v>50</v>
      </c>
      <c r="AR62" s="152">
        <f t="shared" si="57"/>
        <v>50</v>
      </c>
      <c r="AS62" s="152">
        <f t="shared" si="57"/>
        <v>50</v>
      </c>
      <c r="AT62" s="119">
        <f t="shared" si="57"/>
        <v>0</v>
      </c>
    </row>
    <row r="63" ht="20.25" customHeight="1">
      <c r="A63" s="135">
        <v>7008.0</v>
      </c>
      <c r="B63" s="147" t="str">
        <f>IF(ISTEXT("Club Coaching-"&amp;VLOOKUP(A63,'Chart of Accounts'!$B$5:$C$50,2,FALSE)),"Club Coaching-"&amp;VLOOKUP(A63,'Chart of Accounts'!$B$5:$C$50,2,FALSE),"")</f>
        <v>Club Coaching-Promotional Materials</v>
      </c>
      <c r="C63" s="158"/>
      <c r="D63" s="158"/>
      <c r="E63" s="158"/>
      <c r="F63" s="158"/>
      <c r="G63" s="158"/>
      <c r="H63" s="158"/>
      <c r="I63" s="158"/>
      <c r="J63" s="158"/>
      <c r="K63" s="158"/>
      <c r="L63" s="158"/>
      <c r="M63" s="158"/>
      <c r="N63" s="158">
        <v>250.0</v>
      </c>
      <c r="O63" s="132">
        <f t="shared" si="58"/>
        <v>250</v>
      </c>
      <c r="P63" s="119"/>
      <c r="Q63" s="119"/>
      <c r="R63" s="119"/>
      <c r="S63" s="119"/>
      <c r="T63" s="119" t="s">
        <v>154</v>
      </c>
      <c r="U63" s="119">
        <v>7006.0</v>
      </c>
      <c r="V63" s="119"/>
      <c r="W63" s="119"/>
      <c r="X63" s="119"/>
      <c r="Y63" s="119"/>
      <c r="Z63" s="119"/>
      <c r="AA63" s="119" t="s">
        <v>143</v>
      </c>
      <c r="AB63" s="119" t="str">
        <f t="shared" si="59"/>
        <v>7008-000000</v>
      </c>
      <c r="AC63" s="119">
        <v>584.0</v>
      </c>
      <c r="AD63" s="119" t="str">
        <f t="shared" si="60"/>
        <v>006</v>
      </c>
      <c r="AE63" s="119"/>
      <c r="AF63" s="119"/>
      <c r="AG63" s="119">
        <v>110.0</v>
      </c>
      <c r="AH63" s="119" t="str">
        <f>Summary!$B$2</f>
        <v>USD</v>
      </c>
      <c r="AI63" s="119">
        <f t="shared" ref="AI63:AT63" si="61">IF(C63="",0,C63)</f>
        <v>0</v>
      </c>
      <c r="AJ63" s="119">
        <f t="shared" si="61"/>
        <v>0</v>
      </c>
      <c r="AK63" s="119">
        <f t="shared" si="61"/>
        <v>0</v>
      </c>
      <c r="AL63" s="119">
        <f t="shared" si="61"/>
        <v>0</v>
      </c>
      <c r="AM63" s="119">
        <f t="shared" si="61"/>
        <v>0</v>
      </c>
      <c r="AN63" s="119">
        <f t="shared" si="61"/>
        <v>0</v>
      </c>
      <c r="AO63" s="119">
        <f t="shared" si="61"/>
        <v>0</v>
      </c>
      <c r="AP63" s="119">
        <f t="shared" si="61"/>
        <v>0</v>
      </c>
      <c r="AQ63" s="119">
        <f t="shared" si="61"/>
        <v>0</v>
      </c>
      <c r="AR63" s="119">
        <f t="shared" si="61"/>
        <v>0</v>
      </c>
      <c r="AS63" s="119">
        <f t="shared" si="61"/>
        <v>0</v>
      </c>
      <c r="AT63" s="152">
        <f t="shared" si="61"/>
        <v>250</v>
      </c>
    </row>
    <row r="64" ht="20.25" customHeight="1">
      <c r="A64" s="135">
        <v>7010.0</v>
      </c>
      <c r="B64" s="147" t="str">
        <f>IF(ISTEXT("Club Coaching-"&amp;VLOOKUP(A64,'Chart of Accounts'!$B$5:$C$50,2,FALSE)),"Club Coaching-"&amp;VLOOKUP(A64,'Chart of Accounts'!$B$5:$C$50,2,FALSE),"")</f>
        <v>Club Coaching-Awards Expense (Trophies, Plaques, Ribbons &amp; Certificates)</v>
      </c>
      <c r="C64" s="158"/>
      <c r="D64" s="158"/>
      <c r="E64" s="158"/>
      <c r="F64" s="158"/>
      <c r="G64" s="158"/>
      <c r="H64" s="158"/>
      <c r="I64" s="158"/>
      <c r="J64" s="158"/>
      <c r="K64" s="158"/>
      <c r="L64" s="158"/>
      <c r="M64" s="158"/>
      <c r="N64" s="158"/>
      <c r="O64" s="132">
        <f t="shared" si="58"/>
        <v>0</v>
      </c>
      <c r="P64" s="119"/>
      <c r="Q64" s="119"/>
      <c r="R64" s="119"/>
      <c r="S64" s="119"/>
      <c r="T64" s="119" t="s">
        <v>157</v>
      </c>
      <c r="U64" s="119">
        <v>7008.0</v>
      </c>
      <c r="V64" s="119"/>
      <c r="W64" s="119"/>
      <c r="X64" s="119"/>
      <c r="Y64" s="119"/>
      <c r="Z64" s="119"/>
      <c r="AA64" s="119" t="s">
        <v>143</v>
      </c>
      <c r="AB64" s="119" t="str">
        <f t="shared" si="59"/>
        <v>7010-000000</v>
      </c>
      <c r="AC64" s="119">
        <v>584.0</v>
      </c>
      <c r="AD64" s="119" t="str">
        <f t="shared" si="60"/>
        <v>006</v>
      </c>
      <c r="AE64" s="119"/>
      <c r="AF64" s="119"/>
      <c r="AG64" s="119">
        <v>110.0</v>
      </c>
      <c r="AH64" s="119" t="str">
        <f>Summary!$B$2</f>
        <v>USD</v>
      </c>
      <c r="AI64" s="119">
        <f t="shared" ref="AI64:AT64" si="62">IF(C64="",0,C64)</f>
        <v>0</v>
      </c>
      <c r="AJ64" s="119">
        <f t="shared" si="62"/>
        <v>0</v>
      </c>
      <c r="AK64" s="119">
        <f t="shared" si="62"/>
        <v>0</v>
      </c>
      <c r="AL64" s="119">
        <f t="shared" si="62"/>
        <v>0</v>
      </c>
      <c r="AM64" s="119">
        <f t="shared" si="62"/>
        <v>0</v>
      </c>
      <c r="AN64" s="119">
        <f t="shared" si="62"/>
        <v>0</v>
      </c>
      <c r="AO64" s="119">
        <f t="shared" si="62"/>
        <v>0</v>
      </c>
      <c r="AP64" s="119">
        <f t="shared" si="62"/>
        <v>0</v>
      </c>
      <c r="AQ64" s="119">
        <f t="shared" si="62"/>
        <v>0</v>
      </c>
      <c r="AR64" s="119">
        <f t="shared" si="62"/>
        <v>0</v>
      </c>
      <c r="AS64" s="119">
        <f t="shared" si="62"/>
        <v>0</v>
      </c>
      <c r="AT64" s="119">
        <f t="shared" si="62"/>
        <v>0</v>
      </c>
    </row>
    <row r="65" ht="20.25" customHeight="1">
      <c r="A65" s="135">
        <v>7012.0</v>
      </c>
      <c r="B65" s="147" t="str">
        <f>IF(ISTEXT("Club Coaching-"&amp;VLOOKUP(A65,'Chart of Accounts'!$B$5:$C$50,2,FALSE)),"Club Coaching-"&amp;VLOOKUP(A65,'Chart of Accounts'!$B$5:$C$50,2,FALSE),"")</f>
        <v>Club Coaching-Supplies &amp; Stationery Expense</v>
      </c>
      <c r="C65" s="158"/>
      <c r="D65" s="158"/>
      <c r="E65" s="158"/>
      <c r="F65" s="158"/>
      <c r="G65" s="158"/>
      <c r="H65" s="158"/>
      <c r="I65" s="158"/>
      <c r="J65" s="158"/>
      <c r="K65" s="158"/>
      <c r="L65" s="158"/>
      <c r="M65" s="158"/>
      <c r="N65" s="158"/>
      <c r="O65" s="132">
        <f t="shared" si="58"/>
        <v>0</v>
      </c>
      <c r="P65" s="119"/>
      <c r="Q65" s="119"/>
      <c r="R65" s="119"/>
      <c r="S65" s="119"/>
      <c r="T65" s="119" t="s">
        <v>160</v>
      </c>
      <c r="U65" s="119">
        <v>7010.0</v>
      </c>
      <c r="V65" s="119"/>
      <c r="W65" s="119"/>
      <c r="X65" s="119"/>
      <c r="Y65" s="119"/>
      <c r="Z65" s="119"/>
      <c r="AA65" s="119" t="s">
        <v>143</v>
      </c>
      <c r="AB65" s="119" t="str">
        <f t="shared" si="59"/>
        <v>7012-000000</v>
      </c>
      <c r="AC65" s="119">
        <v>584.0</v>
      </c>
      <c r="AD65" s="119" t="str">
        <f t="shared" si="60"/>
        <v>006</v>
      </c>
      <c r="AE65" s="119"/>
      <c r="AF65" s="119"/>
      <c r="AG65" s="119">
        <v>110.0</v>
      </c>
      <c r="AH65" s="119" t="str">
        <f>Summary!$B$2</f>
        <v>USD</v>
      </c>
      <c r="AI65" s="119">
        <f t="shared" ref="AI65:AT65" si="63">IF(C65="",0,C65)</f>
        <v>0</v>
      </c>
      <c r="AJ65" s="119">
        <f t="shared" si="63"/>
        <v>0</v>
      </c>
      <c r="AK65" s="119">
        <f t="shared" si="63"/>
        <v>0</v>
      </c>
      <c r="AL65" s="119">
        <f t="shared" si="63"/>
        <v>0</v>
      </c>
      <c r="AM65" s="119">
        <f t="shared" si="63"/>
        <v>0</v>
      </c>
      <c r="AN65" s="119">
        <f t="shared" si="63"/>
        <v>0</v>
      </c>
      <c r="AO65" s="119">
        <f t="shared" si="63"/>
        <v>0</v>
      </c>
      <c r="AP65" s="119">
        <f t="shared" si="63"/>
        <v>0</v>
      </c>
      <c r="AQ65" s="119">
        <f t="shared" si="63"/>
        <v>0</v>
      </c>
      <c r="AR65" s="119">
        <f t="shared" si="63"/>
        <v>0</v>
      </c>
      <c r="AS65" s="119">
        <f t="shared" si="63"/>
        <v>0</v>
      </c>
      <c r="AT65" s="119">
        <f t="shared" si="63"/>
        <v>0</v>
      </c>
    </row>
    <row r="66" ht="20.25" customHeight="1">
      <c r="A66" s="135">
        <v>7036.0</v>
      </c>
      <c r="B66" s="147" t="str">
        <f>IF(ISTEXT("Club Coaching-"&amp;VLOOKUP(A66,'Chart of Accounts'!$B$5:$C$50,2,FALSE)),"Club Coaching-"&amp;VLOOKUP(A66,'Chart of Accounts'!$B$5:$C$50,2,FALSE),"")</f>
        <v>Club Coaching-Advertising Expense</v>
      </c>
      <c r="C66" s="158"/>
      <c r="D66" s="158"/>
      <c r="E66" s="158"/>
      <c r="F66" s="158"/>
      <c r="G66" s="158"/>
      <c r="H66" s="158"/>
      <c r="I66" s="158"/>
      <c r="J66" s="158"/>
      <c r="K66" s="158"/>
      <c r="L66" s="158"/>
      <c r="M66" s="158"/>
      <c r="N66" s="158"/>
      <c r="O66" s="132">
        <f t="shared" si="58"/>
        <v>0</v>
      </c>
      <c r="P66" s="119"/>
      <c r="Q66" s="119"/>
      <c r="R66" s="119"/>
      <c r="S66" s="119"/>
      <c r="T66" s="119" t="s">
        <v>163</v>
      </c>
      <c r="U66" s="119">
        <v>7012.0</v>
      </c>
      <c r="V66" s="119"/>
      <c r="W66" s="119"/>
      <c r="X66" s="119"/>
      <c r="Y66" s="119"/>
      <c r="Z66" s="119"/>
      <c r="AA66" s="119" t="s">
        <v>143</v>
      </c>
      <c r="AB66" s="119" t="str">
        <f t="shared" si="59"/>
        <v>7036-000000</v>
      </c>
      <c r="AC66" s="119">
        <v>584.0</v>
      </c>
      <c r="AD66" s="119" t="str">
        <f t="shared" si="60"/>
        <v>006</v>
      </c>
      <c r="AE66" s="119"/>
      <c r="AF66" s="119"/>
      <c r="AG66" s="119">
        <v>110.0</v>
      </c>
      <c r="AH66" s="119" t="str">
        <f>Summary!$B$2</f>
        <v>USD</v>
      </c>
      <c r="AI66" s="119">
        <f t="shared" ref="AI66:AT66" si="64">IF(C66="",0,C66)</f>
        <v>0</v>
      </c>
      <c r="AJ66" s="119">
        <f t="shared" si="64"/>
        <v>0</v>
      </c>
      <c r="AK66" s="119">
        <f t="shared" si="64"/>
        <v>0</v>
      </c>
      <c r="AL66" s="119">
        <f t="shared" si="64"/>
        <v>0</v>
      </c>
      <c r="AM66" s="119">
        <f t="shared" si="64"/>
        <v>0</v>
      </c>
      <c r="AN66" s="119">
        <f t="shared" si="64"/>
        <v>0</v>
      </c>
      <c r="AO66" s="119">
        <f t="shared" si="64"/>
        <v>0</v>
      </c>
      <c r="AP66" s="119">
        <f t="shared" si="64"/>
        <v>0</v>
      </c>
      <c r="AQ66" s="119">
        <f t="shared" si="64"/>
        <v>0</v>
      </c>
      <c r="AR66" s="119">
        <f t="shared" si="64"/>
        <v>0</v>
      </c>
      <c r="AS66" s="119">
        <f t="shared" si="64"/>
        <v>0</v>
      </c>
      <c r="AT66" s="119">
        <f t="shared" si="64"/>
        <v>0</v>
      </c>
    </row>
    <row r="67" ht="20.25" customHeight="1">
      <c r="A67" s="135">
        <v>7044.0</v>
      </c>
      <c r="B67" s="147" t="str">
        <f>IF(ISTEXT("Club Coaching-"&amp;VLOOKUP(A67,'Chart of Accounts'!$B$5:$C$50,2,FALSE)),"Club Coaching-"&amp;VLOOKUP(A67,'Chart of Accounts'!$B$5:$C$50,2,FALSE),"")</f>
        <v>Club Coaching-Postage &amp; Shipping Expense</v>
      </c>
      <c r="C67" s="158"/>
      <c r="D67" s="158"/>
      <c r="E67" s="158"/>
      <c r="F67" s="158"/>
      <c r="G67" s="158"/>
      <c r="H67" s="158"/>
      <c r="I67" s="158"/>
      <c r="J67" s="158"/>
      <c r="K67" s="158"/>
      <c r="L67" s="158"/>
      <c r="M67" s="158"/>
      <c r="N67" s="158"/>
      <c r="O67" s="132">
        <f t="shared" si="58"/>
        <v>0</v>
      </c>
      <c r="P67" s="119"/>
      <c r="Q67" s="119"/>
      <c r="R67" s="119"/>
      <c r="S67" s="119"/>
      <c r="T67" s="119" t="s">
        <v>166</v>
      </c>
      <c r="U67" s="119">
        <v>7014.0</v>
      </c>
      <c r="V67" s="119"/>
      <c r="W67" s="119"/>
      <c r="X67" s="119"/>
      <c r="Y67" s="119"/>
      <c r="Z67" s="119"/>
      <c r="AA67" s="119" t="s">
        <v>143</v>
      </c>
      <c r="AB67" s="119" t="str">
        <f t="shared" si="59"/>
        <v>7044-000000</v>
      </c>
      <c r="AC67" s="119">
        <v>584.0</v>
      </c>
      <c r="AD67" s="119" t="str">
        <f t="shared" si="60"/>
        <v>006</v>
      </c>
      <c r="AE67" s="119"/>
      <c r="AF67" s="119"/>
      <c r="AG67" s="119">
        <v>110.0</v>
      </c>
      <c r="AH67" s="119" t="str">
        <f>Summary!$B$2</f>
        <v>USD</v>
      </c>
      <c r="AI67" s="119">
        <f t="shared" ref="AI67:AT67" si="65">IF(C67="",0,C67)</f>
        <v>0</v>
      </c>
      <c r="AJ67" s="119">
        <f t="shared" si="65"/>
        <v>0</v>
      </c>
      <c r="AK67" s="119">
        <f t="shared" si="65"/>
        <v>0</v>
      </c>
      <c r="AL67" s="119">
        <f t="shared" si="65"/>
        <v>0</v>
      </c>
      <c r="AM67" s="119">
        <f t="shared" si="65"/>
        <v>0</v>
      </c>
      <c r="AN67" s="119">
        <f t="shared" si="65"/>
        <v>0</v>
      </c>
      <c r="AO67" s="119">
        <f t="shared" si="65"/>
        <v>0</v>
      </c>
      <c r="AP67" s="119">
        <f t="shared" si="65"/>
        <v>0</v>
      </c>
      <c r="AQ67" s="119">
        <f t="shared" si="65"/>
        <v>0</v>
      </c>
      <c r="AR67" s="119">
        <f t="shared" si="65"/>
        <v>0</v>
      </c>
      <c r="AS67" s="119">
        <f t="shared" si="65"/>
        <v>0</v>
      </c>
      <c r="AT67" s="119">
        <f t="shared" si="65"/>
        <v>0</v>
      </c>
    </row>
    <row r="68" ht="20.25" customHeight="1">
      <c r="A68" s="135">
        <v>7082.0</v>
      </c>
      <c r="B68" s="147" t="str">
        <f>IF(ISTEXT("Club Coaching-"&amp;VLOOKUP(A68,'Chart of Accounts'!$B$5:$C$50,2,FALSE)),"Club Coaching-"&amp;VLOOKUP(A68,'Chart of Accounts'!$B$5:$C$50,2,FALSE),"")</f>
        <v>Club Coaching-Incentives</v>
      </c>
      <c r="C68" s="158"/>
      <c r="D68" s="158"/>
      <c r="E68" s="158"/>
      <c r="F68" s="158"/>
      <c r="G68" s="158"/>
      <c r="H68" s="158"/>
      <c r="I68" s="158"/>
      <c r="J68" s="158"/>
      <c r="K68" s="158"/>
      <c r="L68" s="158"/>
      <c r="M68" s="158"/>
      <c r="N68" s="158"/>
      <c r="O68" s="132">
        <f t="shared" si="58"/>
        <v>0</v>
      </c>
      <c r="P68" s="119"/>
      <c r="Q68" s="119"/>
      <c r="R68" s="119"/>
      <c r="S68" s="119"/>
      <c r="T68" s="119" t="s">
        <v>169</v>
      </c>
      <c r="U68" s="119">
        <v>7016.0</v>
      </c>
      <c r="V68" s="119"/>
      <c r="W68" s="119"/>
      <c r="X68" s="119"/>
      <c r="Y68" s="119"/>
      <c r="Z68" s="119"/>
      <c r="AA68" s="119" t="s">
        <v>143</v>
      </c>
      <c r="AB68" s="119" t="str">
        <f t="shared" si="59"/>
        <v>7082-000000</v>
      </c>
      <c r="AC68" s="119">
        <v>584.0</v>
      </c>
      <c r="AD68" s="119" t="str">
        <f t="shared" si="60"/>
        <v>006</v>
      </c>
      <c r="AE68" s="119"/>
      <c r="AF68" s="119"/>
      <c r="AG68" s="119">
        <v>110.0</v>
      </c>
      <c r="AH68" s="119" t="str">
        <f>Summary!$B$2</f>
        <v>USD</v>
      </c>
      <c r="AI68" s="119">
        <f t="shared" ref="AI68:AT68" si="66">IF(C68="",0,C68)</f>
        <v>0</v>
      </c>
      <c r="AJ68" s="119">
        <f t="shared" si="66"/>
        <v>0</v>
      </c>
      <c r="AK68" s="119">
        <f t="shared" si="66"/>
        <v>0</v>
      </c>
      <c r="AL68" s="119">
        <f t="shared" si="66"/>
        <v>0</v>
      </c>
      <c r="AM68" s="119">
        <f t="shared" si="66"/>
        <v>0</v>
      </c>
      <c r="AN68" s="119">
        <f t="shared" si="66"/>
        <v>0</v>
      </c>
      <c r="AO68" s="119">
        <f t="shared" si="66"/>
        <v>0</v>
      </c>
      <c r="AP68" s="119">
        <f t="shared" si="66"/>
        <v>0</v>
      </c>
      <c r="AQ68" s="119">
        <f t="shared" si="66"/>
        <v>0</v>
      </c>
      <c r="AR68" s="119">
        <f t="shared" si="66"/>
        <v>0</v>
      </c>
      <c r="AS68" s="119">
        <f t="shared" si="66"/>
        <v>0</v>
      </c>
      <c r="AT68" s="119">
        <f t="shared" si="66"/>
        <v>0</v>
      </c>
    </row>
    <row r="69" ht="20.25" customHeight="1">
      <c r="A69" s="2"/>
      <c r="B69" s="147" t="str">
        <f>IF(ISTEXT("Club Coaching-"&amp;VLOOKUP(A69,'Chart of Accounts'!$B$5:$C$50,2,FALSE)),"Club Coaching-"&amp;VLOOKUP(A69,'Chart of Accounts'!$B$5:$C$50,2,FALSE),"")</f>
        <v/>
      </c>
      <c r="C69" s="158"/>
      <c r="D69" s="158"/>
      <c r="E69" s="158"/>
      <c r="F69" s="158"/>
      <c r="G69" s="158"/>
      <c r="H69" s="158"/>
      <c r="I69" s="158"/>
      <c r="J69" s="158"/>
      <c r="K69" s="158"/>
      <c r="L69" s="158"/>
      <c r="M69" s="158"/>
      <c r="N69" s="158"/>
      <c r="O69" s="132">
        <f t="shared" si="58"/>
        <v>0</v>
      </c>
      <c r="P69" s="119"/>
      <c r="Q69" s="119"/>
      <c r="R69" s="119"/>
      <c r="S69" s="119"/>
      <c r="T69" s="119" t="s">
        <v>171</v>
      </c>
      <c r="U69" s="119">
        <v>7018.0</v>
      </c>
      <c r="V69" s="119"/>
      <c r="W69" s="119"/>
      <c r="X69" s="119"/>
      <c r="Y69" s="119"/>
      <c r="Z69" s="119"/>
      <c r="AA69" s="119" t="s">
        <v>143</v>
      </c>
      <c r="AB69" s="119" t="str">
        <f t="shared" si="59"/>
        <v/>
      </c>
      <c r="AC69" s="119">
        <v>584.0</v>
      </c>
      <c r="AD69" s="119" t="str">
        <f t="shared" si="60"/>
        <v>006</v>
      </c>
      <c r="AE69" s="119"/>
      <c r="AF69" s="119"/>
      <c r="AG69" s="119">
        <v>110.0</v>
      </c>
      <c r="AH69" s="119" t="str">
        <f>Summary!$B$2</f>
        <v>USD</v>
      </c>
      <c r="AI69" s="119">
        <f t="shared" ref="AI69:AT69" si="67">IF(C69="",0,C69)</f>
        <v>0</v>
      </c>
      <c r="AJ69" s="119">
        <f t="shared" si="67"/>
        <v>0</v>
      </c>
      <c r="AK69" s="119">
        <f t="shared" si="67"/>
        <v>0</v>
      </c>
      <c r="AL69" s="119">
        <f t="shared" si="67"/>
        <v>0</v>
      </c>
      <c r="AM69" s="119">
        <f t="shared" si="67"/>
        <v>0</v>
      </c>
      <c r="AN69" s="119">
        <f t="shared" si="67"/>
        <v>0</v>
      </c>
      <c r="AO69" s="119">
        <f t="shared" si="67"/>
        <v>0</v>
      </c>
      <c r="AP69" s="119">
        <f t="shared" si="67"/>
        <v>0</v>
      </c>
      <c r="AQ69" s="119">
        <f t="shared" si="67"/>
        <v>0</v>
      </c>
      <c r="AR69" s="119">
        <f t="shared" si="67"/>
        <v>0</v>
      </c>
      <c r="AS69" s="119">
        <f t="shared" si="67"/>
        <v>0</v>
      </c>
      <c r="AT69" s="119">
        <f t="shared" si="67"/>
        <v>0</v>
      </c>
    </row>
    <row r="70" ht="20.25" customHeight="1">
      <c r="A70" s="2"/>
      <c r="B70" s="147" t="str">
        <f>IF(ISTEXT("Club Coaching-"&amp;VLOOKUP(A70,'Chart of Accounts'!$B$5:$C$50,2,FALSE)),"Club Coaching-"&amp;VLOOKUP(A70,'Chart of Accounts'!$B$5:$C$50,2,FALSE),"")</f>
        <v/>
      </c>
      <c r="C70" s="158"/>
      <c r="D70" s="158"/>
      <c r="E70" s="158"/>
      <c r="F70" s="158"/>
      <c r="G70" s="158"/>
      <c r="H70" s="158"/>
      <c r="I70" s="158"/>
      <c r="J70" s="158"/>
      <c r="K70" s="158"/>
      <c r="L70" s="158"/>
      <c r="M70" s="158"/>
      <c r="N70" s="158"/>
      <c r="O70" s="132">
        <f t="shared" si="58"/>
        <v>0</v>
      </c>
      <c r="P70" s="119"/>
      <c r="Q70" s="119"/>
      <c r="R70" s="119"/>
      <c r="S70" s="119"/>
      <c r="T70" s="119" t="s">
        <v>173</v>
      </c>
      <c r="U70" s="119">
        <v>7020.0</v>
      </c>
      <c r="V70" s="119"/>
      <c r="W70" s="119"/>
      <c r="X70" s="119"/>
      <c r="Y70" s="119"/>
      <c r="Z70" s="119"/>
      <c r="AA70" s="119" t="s">
        <v>143</v>
      </c>
      <c r="AB70" s="119" t="str">
        <f t="shared" si="59"/>
        <v/>
      </c>
      <c r="AC70" s="119">
        <v>584.0</v>
      </c>
      <c r="AD70" s="119" t="str">
        <f t="shared" si="60"/>
        <v>006</v>
      </c>
      <c r="AE70" s="119"/>
      <c r="AF70" s="119"/>
      <c r="AG70" s="119">
        <v>110.0</v>
      </c>
      <c r="AH70" s="119" t="str">
        <f>Summary!$B$2</f>
        <v>USD</v>
      </c>
      <c r="AI70" s="119">
        <f t="shared" ref="AI70:AT70" si="68">IF(C70="",0,C70)</f>
        <v>0</v>
      </c>
      <c r="AJ70" s="119">
        <f t="shared" si="68"/>
        <v>0</v>
      </c>
      <c r="AK70" s="119">
        <f t="shared" si="68"/>
        <v>0</v>
      </c>
      <c r="AL70" s="119">
        <f t="shared" si="68"/>
        <v>0</v>
      </c>
      <c r="AM70" s="119">
        <f t="shared" si="68"/>
        <v>0</v>
      </c>
      <c r="AN70" s="119">
        <f t="shared" si="68"/>
        <v>0</v>
      </c>
      <c r="AO70" s="119">
        <f t="shared" si="68"/>
        <v>0</v>
      </c>
      <c r="AP70" s="119">
        <f t="shared" si="68"/>
        <v>0</v>
      </c>
      <c r="AQ70" s="119">
        <f t="shared" si="68"/>
        <v>0</v>
      </c>
      <c r="AR70" s="119">
        <f t="shared" si="68"/>
        <v>0</v>
      </c>
      <c r="AS70" s="119">
        <f t="shared" si="68"/>
        <v>0</v>
      </c>
      <c r="AT70" s="119">
        <f t="shared" si="68"/>
        <v>0</v>
      </c>
    </row>
    <row r="71" ht="20.25" customHeight="1">
      <c r="A71" s="2"/>
      <c r="B71" s="147" t="str">
        <f>IF(ISTEXT("Club Coaching-"&amp;VLOOKUP(A71,'Chart of Accounts'!$B$5:$C$50,2,FALSE)),"Club Coaching-"&amp;VLOOKUP(A71,'Chart of Accounts'!$B$5:$C$50,2,FALSE),"")</f>
        <v/>
      </c>
      <c r="C71" s="158"/>
      <c r="D71" s="158"/>
      <c r="E71" s="158"/>
      <c r="F71" s="158"/>
      <c r="G71" s="158"/>
      <c r="H71" s="158"/>
      <c r="I71" s="158"/>
      <c r="J71" s="158"/>
      <c r="K71" s="158"/>
      <c r="L71" s="158"/>
      <c r="M71" s="158"/>
      <c r="N71" s="158"/>
      <c r="O71" s="132">
        <f t="shared" si="58"/>
        <v>0</v>
      </c>
      <c r="P71" s="119"/>
      <c r="Q71" s="119"/>
      <c r="R71" s="119"/>
      <c r="S71" s="119"/>
      <c r="T71" s="119" t="s">
        <v>175</v>
      </c>
      <c r="U71" s="119">
        <v>7022.0</v>
      </c>
      <c r="V71" s="119"/>
      <c r="W71" s="119"/>
      <c r="X71" s="119"/>
      <c r="Y71" s="119"/>
      <c r="Z71" s="119"/>
      <c r="AA71" s="119" t="s">
        <v>143</v>
      </c>
      <c r="AB71" s="119" t="str">
        <f t="shared" si="59"/>
        <v/>
      </c>
      <c r="AC71" s="119">
        <v>584.0</v>
      </c>
      <c r="AD71" s="119" t="str">
        <f t="shared" si="60"/>
        <v>006</v>
      </c>
      <c r="AE71" s="119"/>
      <c r="AF71" s="119"/>
      <c r="AG71" s="119">
        <v>110.0</v>
      </c>
      <c r="AH71" s="119" t="str">
        <f>Summary!$B$2</f>
        <v>USD</v>
      </c>
      <c r="AI71" s="119">
        <f t="shared" ref="AI71:AT71" si="69">IF(C71="",0,C71)</f>
        <v>0</v>
      </c>
      <c r="AJ71" s="119">
        <f t="shared" si="69"/>
        <v>0</v>
      </c>
      <c r="AK71" s="119">
        <f t="shared" si="69"/>
        <v>0</v>
      </c>
      <c r="AL71" s="119">
        <f t="shared" si="69"/>
        <v>0</v>
      </c>
      <c r="AM71" s="119">
        <f t="shared" si="69"/>
        <v>0</v>
      </c>
      <c r="AN71" s="119">
        <f t="shared" si="69"/>
        <v>0</v>
      </c>
      <c r="AO71" s="119">
        <f t="shared" si="69"/>
        <v>0</v>
      </c>
      <c r="AP71" s="119">
        <f t="shared" si="69"/>
        <v>0</v>
      </c>
      <c r="AQ71" s="119">
        <f t="shared" si="69"/>
        <v>0</v>
      </c>
      <c r="AR71" s="119">
        <f t="shared" si="69"/>
        <v>0</v>
      </c>
      <c r="AS71" s="119">
        <f t="shared" si="69"/>
        <v>0</v>
      </c>
      <c r="AT71" s="119">
        <f t="shared" si="69"/>
        <v>0</v>
      </c>
    </row>
    <row r="72" ht="20.25" customHeight="1">
      <c r="A72" s="150" t="s">
        <v>252</v>
      </c>
      <c r="B72" s="151"/>
      <c r="C72" s="154">
        <f t="shared" ref="C72:O72" si="70">SUM(C62:C71)</f>
        <v>0</v>
      </c>
      <c r="D72" s="154">
        <f t="shared" si="70"/>
        <v>0</v>
      </c>
      <c r="E72" s="154">
        <f t="shared" si="70"/>
        <v>0</v>
      </c>
      <c r="F72" s="154">
        <f t="shared" si="70"/>
        <v>50</v>
      </c>
      <c r="G72" s="154">
        <f t="shared" si="70"/>
        <v>50</v>
      </c>
      <c r="H72" s="154">
        <f t="shared" si="70"/>
        <v>50</v>
      </c>
      <c r="I72" s="154">
        <f t="shared" si="70"/>
        <v>50</v>
      </c>
      <c r="J72" s="154">
        <f t="shared" si="70"/>
        <v>50</v>
      </c>
      <c r="K72" s="154">
        <f t="shared" si="70"/>
        <v>50</v>
      </c>
      <c r="L72" s="154">
        <f t="shared" si="70"/>
        <v>50</v>
      </c>
      <c r="M72" s="154">
        <f t="shared" si="70"/>
        <v>50</v>
      </c>
      <c r="N72" s="154">
        <f t="shared" si="70"/>
        <v>250</v>
      </c>
      <c r="O72" s="154">
        <f t="shared" si="70"/>
        <v>650</v>
      </c>
      <c r="P72" s="119"/>
      <c r="Q72" s="119"/>
      <c r="R72" s="119"/>
      <c r="S72" s="119"/>
      <c r="T72" s="119"/>
      <c r="U72" s="119"/>
      <c r="V72" s="119"/>
      <c r="W72" s="119"/>
      <c r="X72" s="119"/>
      <c r="Y72" s="119"/>
      <c r="Z72" s="119"/>
      <c r="AA72" s="119"/>
      <c r="AB72" s="119"/>
      <c r="AC72" s="119"/>
      <c r="AD72" s="119"/>
      <c r="AE72" s="119"/>
      <c r="AF72" s="119"/>
      <c r="AG72" s="119"/>
      <c r="AH72" s="119"/>
      <c r="AI72" s="119"/>
      <c r="AJ72" s="119"/>
      <c r="AK72" s="119"/>
      <c r="AL72" s="119"/>
      <c r="AM72" s="119"/>
      <c r="AN72" s="119"/>
      <c r="AO72" s="119"/>
      <c r="AP72" s="119"/>
      <c r="AQ72" s="119"/>
      <c r="AR72" s="119"/>
      <c r="AS72" s="119"/>
      <c r="AT72" s="119"/>
    </row>
    <row r="73" ht="15.75" customHeight="1">
      <c r="A73" s="140"/>
      <c r="B73" s="134"/>
      <c r="C73" s="131"/>
      <c r="D73" s="132"/>
      <c r="E73" s="132"/>
      <c r="F73" s="132"/>
      <c r="G73" s="132"/>
      <c r="H73" s="132"/>
      <c r="I73" s="132"/>
      <c r="J73" s="132"/>
      <c r="K73" s="132"/>
      <c r="L73" s="132"/>
      <c r="M73" s="132"/>
      <c r="N73" s="132"/>
      <c r="O73" s="132"/>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row>
    <row r="74" ht="15.75" customHeight="1">
      <c r="A74" s="150" t="s">
        <v>253</v>
      </c>
      <c r="B74" s="151"/>
      <c r="C74" s="132"/>
      <c r="D74" s="132"/>
      <c r="E74" s="132"/>
      <c r="F74" s="132"/>
      <c r="G74" s="132"/>
      <c r="H74" s="132"/>
      <c r="I74" s="132"/>
      <c r="J74" s="132"/>
      <c r="K74" s="132"/>
      <c r="L74" s="132"/>
      <c r="M74" s="132"/>
      <c r="N74" s="132"/>
      <c r="O74" s="132"/>
      <c r="P74" s="119"/>
      <c r="Q74" s="119"/>
      <c r="R74" s="119"/>
      <c r="S74" s="119"/>
      <c r="T74" s="139" t="s">
        <v>148</v>
      </c>
      <c r="U74" s="119"/>
      <c r="V74" s="119"/>
      <c r="W74" s="119"/>
      <c r="X74" s="119"/>
      <c r="Y74" s="119"/>
      <c r="Z74" s="119"/>
      <c r="AA74" s="119"/>
      <c r="AB74" s="119"/>
      <c r="AC74" s="119"/>
      <c r="AD74" s="119"/>
      <c r="AE74" s="119"/>
      <c r="AF74" s="119"/>
      <c r="AG74" s="119"/>
      <c r="AH74" s="119"/>
      <c r="AI74" s="119"/>
      <c r="AJ74" s="119"/>
      <c r="AK74" s="119"/>
      <c r="AL74" s="119"/>
      <c r="AM74" s="119"/>
      <c r="AN74" s="119"/>
      <c r="AO74" s="119"/>
      <c r="AP74" s="119"/>
      <c r="AQ74" s="119"/>
      <c r="AR74" s="119"/>
      <c r="AS74" s="119"/>
      <c r="AT74" s="119"/>
    </row>
    <row r="75" ht="20.25" customHeight="1">
      <c r="A75" s="135">
        <v>7006.0</v>
      </c>
      <c r="B75" s="147" t="str">
        <f>IF(ISTEXT("Club Growth - Other-"&amp;VLOOKUP(A75,'Chart of Accounts'!$B$5:$C$50,2,FALSE)),"Club Growth - Other-"&amp;VLOOKUP(A75,'Chart of Accounts'!$B$5:$C$50,2,FALSE),"")</f>
        <v>Club Growth - Other-Educational Materials</v>
      </c>
      <c r="C75" s="137"/>
      <c r="D75" s="137"/>
      <c r="E75" s="137"/>
      <c r="F75" s="137"/>
      <c r="G75" s="137"/>
      <c r="H75" s="137"/>
      <c r="I75" s="137"/>
      <c r="J75" s="137"/>
      <c r="K75" s="137"/>
      <c r="L75" s="137"/>
      <c r="M75" s="137"/>
      <c r="N75" s="137"/>
      <c r="O75" s="132">
        <f t="shared" ref="O75:O84" si="72">SUM(C75:N75)</f>
        <v>0</v>
      </c>
      <c r="P75" s="119"/>
      <c r="Q75" s="119"/>
      <c r="R75" s="119"/>
      <c r="S75" s="119"/>
      <c r="T75" s="119" t="s">
        <v>151</v>
      </c>
      <c r="U75" s="119">
        <v>7004.0</v>
      </c>
      <c r="V75" s="119"/>
      <c r="W75" s="119"/>
      <c r="X75" s="119"/>
      <c r="Y75" s="119"/>
      <c r="Z75" s="119"/>
      <c r="AA75" s="119" t="s">
        <v>143</v>
      </c>
      <c r="AB75" s="119" t="str">
        <f t="shared" ref="AB75:AB84" si="73">IF(A75="","",A75&amp;"-000000")</f>
        <v>7006-000000</v>
      </c>
      <c r="AC75" s="119">
        <v>585.0</v>
      </c>
      <c r="AD75" s="119" t="str">
        <f t="shared" ref="AD75:AD84" si="74">IF(LEN($O$1)=3,$O$1,IF(LEN($O$1)=2,0&amp;$O$1,IF(LEN($O$1)=1,0&amp;0&amp;$O$1,"ERROR")))</f>
        <v>006</v>
      </c>
      <c r="AE75" s="119"/>
      <c r="AF75" s="119"/>
      <c r="AG75" s="119">
        <v>110.0</v>
      </c>
      <c r="AH75" s="119" t="str">
        <f>Summary!$B$2</f>
        <v>USD</v>
      </c>
      <c r="AI75" s="119">
        <f t="shared" ref="AI75:AT75" si="71">IF(C75="",0,C75)</f>
        <v>0</v>
      </c>
      <c r="AJ75" s="119">
        <f t="shared" si="71"/>
        <v>0</v>
      </c>
      <c r="AK75" s="119">
        <f t="shared" si="71"/>
        <v>0</v>
      </c>
      <c r="AL75" s="119">
        <f t="shared" si="71"/>
        <v>0</v>
      </c>
      <c r="AM75" s="119">
        <f t="shared" si="71"/>
        <v>0</v>
      </c>
      <c r="AN75" s="119">
        <f t="shared" si="71"/>
        <v>0</v>
      </c>
      <c r="AO75" s="119">
        <f t="shared" si="71"/>
        <v>0</v>
      </c>
      <c r="AP75" s="119">
        <f t="shared" si="71"/>
        <v>0</v>
      </c>
      <c r="AQ75" s="119">
        <f t="shared" si="71"/>
        <v>0</v>
      </c>
      <c r="AR75" s="119">
        <f t="shared" si="71"/>
        <v>0</v>
      </c>
      <c r="AS75" s="119">
        <f t="shared" si="71"/>
        <v>0</v>
      </c>
      <c r="AT75" s="119">
        <f t="shared" si="71"/>
        <v>0</v>
      </c>
    </row>
    <row r="76" ht="20.25" customHeight="1">
      <c r="A76" s="135">
        <v>7008.0</v>
      </c>
      <c r="B76" s="147" t="str">
        <f>IF(ISTEXT("Club Growth - Other-"&amp;VLOOKUP(A76,'Chart of Accounts'!$B$5:$C$50,2,FALSE)),"Club Growth - Other-"&amp;VLOOKUP(A76,'Chart of Accounts'!$B$5:$C$50,2,FALSE),"")</f>
        <v>Club Growth - Other-Promotional Materials</v>
      </c>
      <c r="C76" s="137"/>
      <c r="D76" s="137"/>
      <c r="E76" s="137"/>
      <c r="F76" s="137"/>
      <c r="G76" s="137"/>
      <c r="H76" s="137"/>
      <c r="I76" s="137"/>
      <c r="J76" s="137"/>
      <c r="K76" s="137"/>
      <c r="L76" s="137"/>
      <c r="M76" s="137"/>
      <c r="N76" s="137"/>
      <c r="O76" s="132">
        <f t="shared" si="72"/>
        <v>0</v>
      </c>
      <c r="P76" s="119"/>
      <c r="Q76" s="119"/>
      <c r="R76" s="119"/>
      <c r="S76" s="119"/>
      <c r="T76" s="119" t="s">
        <v>154</v>
      </c>
      <c r="U76" s="119">
        <v>7006.0</v>
      </c>
      <c r="V76" s="119"/>
      <c r="W76" s="119"/>
      <c r="X76" s="119"/>
      <c r="Y76" s="119"/>
      <c r="Z76" s="119"/>
      <c r="AA76" s="119" t="s">
        <v>143</v>
      </c>
      <c r="AB76" s="119" t="str">
        <f t="shared" si="73"/>
        <v>7008-000000</v>
      </c>
      <c r="AC76" s="119">
        <v>585.0</v>
      </c>
      <c r="AD76" s="119" t="str">
        <f t="shared" si="74"/>
        <v>006</v>
      </c>
      <c r="AE76" s="119"/>
      <c r="AF76" s="119"/>
      <c r="AG76" s="119">
        <v>110.0</v>
      </c>
      <c r="AH76" s="119" t="str">
        <f>Summary!$B$2</f>
        <v>USD</v>
      </c>
      <c r="AI76" s="119">
        <f t="shared" ref="AI76:AT76" si="75">IF(C76="",0,C76)</f>
        <v>0</v>
      </c>
      <c r="AJ76" s="119">
        <f t="shared" si="75"/>
        <v>0</v>
      </c>
      <c r="AK76" s="119">
        <f t="shared" si="75"/>
        <v>0</v>
      </c>
      <c r="AL76" s="119">
        <f t="shared" si="75"/>
        <v>0</v>
      </c>
      <c r="AM76" s="119">
        <f t="shared" si="75"/>
        <v>0</v>
      </c>
      <c r="AN76" s="119">
        <f t="shared" si="75"/>
        <v>0</v>
      </c>
      <c r="AO76" s="119">
        <f t="shared" si="75"/>
        <v>0</v>
      </c>
      <c r="AP76" s="119">
        <f t="shared" si="75"/>
        <v>0</v>
      </c>
      <c r="AQ76" s="119">
        <f t="shared" si="75"/>
        <v>0</v>
      </c>
      <c r="AR76" s="119">
        <f t="shared" si="75"/>
        <v>0</v>
      </c>
      <c r="AS76" s="119">
        <f t="shared" si="75"/>
        <v>0</v>
      </c>
      <c r="AT76" s="119">
        <f t="shared" si="75"/>
        <v>0</v>
      </c>
    </row>
    <row r="77" ht="20.25" customHeight="1">
      <c r="A77" s="135">
        <v>7010.0</v>
      </c>
      <c r="B77" s="147" t="str">
        <f>IF(ISTEXT("Club Growth - Other-"&amp;VLOOKUP(A77,'Chart of Accounts'!$B$5:$C$50,2,FALSE)),"Club Growth - Other-"&amp;VLOOKUP(A77,'Chart of Accounts'!$B$5:$C$50,2,FALSE),"")</f>
        <v>Club Growth - Other-Awards Expense (Trophies, Plaques, Ribbons &amp; Certificates)</v>
      </c>
      <c r="C77" s="137"/>
      <c r="D77" s="137"/>
      <c r="E77" s="137"/>
      <c r="F77" s="137"/>
      <c r="G77" s="137"/>
      <c r="H77" s="137"/>
      <c r="I77" s="137"/>
      <c r="J77" s="137"/>
      <c r="K77" s="137"/>
      <c r="L77" s="137"/>
      <c r="M77" s="137"/>
      <c r="N77" s="137"/>
      <c r="O77" s="132">
        <f t="shared" si="72"/>
        <v>0</v>
      </c>
      <c r="P77" s="119"/>
      <c r="Q77" s="119"/>
      <c r="R77" s="119"/>
      <c r="S77" s="119"/>
      <c r="T77" s="119" t="s">
        <v>157</v>
      </c>
      <c r="U77" s="119">
        <v>7008.0</v>
      </c>
      <c r="V77" s="119"/>
      <c r="W77" s="119"/>
      <c r="X77" s="119"/>
      <c r="Y77" s="119"/>
      <c r="Z77" s="119"/>
      <c r="AA77" s="119" t="s">
        <v>143</v>
      </c>
      <c r="AB77" s="119" t="str">
        <f t="shared" si="73"/>
        <v>7010-000000</v>
      </c>
      <c r="AC77" s="119">
        <v>585.0</v>
      </c>
      <c r="AD77" s="119" t="str">
        <f t="shared" si="74"/>
        <v>006</v>
      </c>
      <c r="AE77" s="119"/>
      <c r="AF77" s="119"/>
      <c r="AG77" s="119">
        <v>110.0</v>
      </c>
      <c r="AH77" s="119" t="str">
        <f>Summary!$B$2</f>
        <v>USD</v>
      </c>
      <c r="AI77" s="119">
        <f t="shared" ref="AI77:AT77" si="76">IF(C77="",0,C77)</f>
        <v>0</v>
      </c>
      <c r="AJ77" s="119">
        <f t="shared" si="76"/>
        <v>0</v>
      </c>
      <c r="AK77" s="119">
        <f t="shared" si="76"/>
        <v>0</v>
      </c>
      <c r="AL77" s="119">
        <f t="shared" si="76"/>
        <v>0</v>
      </c>
      <c r="AM77" s="119">
        <f t="shared" si="76"/>
        <v>0</v>
      </c>
      <c r="AN77" s="119">
        <f t="shared" si="76"/>
        <v>0</v>
      </c>
      <c r="AO77" s="119">
        <f t="shared" si="76"/>
        <v>0</v>
      </c>
      <c r="AP77" s="119">
        <f t="shared" si="76"/>
        <v>0</v>
      </c>
      <c r="AQ77" s="119">
        <f t="shared" si="76"/>
        <v>0</v>
      </c>
      <c r="AR77" s="119">
        <f t="shared" si="76"/>
        <v>0</v>
      </c>
      <c r="AS77" s="119">
        <f t="shared" si="76"/>
        <v>0</v>
      </c>
      <c r="AT77" s="119">
        <f t="shared" si="76"/>
        <v>0</v>
      </c>
    </row>
    <row r="78" ht="20.25" customHeight="1">
      <c r="A78" s="135">
        <v>7012.0</v>
      </c>
      <c r="B78" s="147" t="str">
        <f>IF(ISTEXT("Club Growth - Other-"&amp;VLOOKUP(A78,'Chart of Accounts'!$B$5:$C$50,2,FALSE)),"Club Growth - Other-"&amp;VLOOKUP(A78,'Chart of Accounts'!$B$5:$C$50,2,FALSE),"")</f>
        <v>Club Growth - Other-Supplies &amp; Stationery Expense</v>
      </c>
      <c r="C78" s="137"/>
      <c r="D78" s="137"/>
      <c r="E78" s="137"/>
      <c r="F78" s="137"/>
      <c r="G78" s="137"/>
      <c r="H78" s="137"/>
      <c r="I78" s="137"/>
      <c r="J78" s="137"/>
      <c r="K78" s="137"/>
      <c r="L78" s="137"/>
      <c r="M78" s="137"/>
      <c r="N78" s="137"/>
      <c r="O78" s="132">
        <f t="shared" si="72"/>
        <v>0</v>
      </c>
      <c r="P78" s="119"/>
      <c r="Q78" s="119"/>
      <c r="R78" s="119"/>
      <c r="S78" s="119"/>
      <c r="T78" s="119" t="s">
        <v>160</v>
      </c>
      <c r="U78" s="119">
        <v>7010.0</v>
      </c>
      <c r="V78" s="119"/>
      <c r="W78" s="119"/>
      <c r="X78" s="119"/>
      <c r="Y78" s="119"/>
      <c r="Z78" s="119"/>
      <c r="AA78" s="119" t="s">
        <v>143</v>
      </c>
      <c r="AB78" s="119" t="str">
        <f t="shared" si="73"/>
        <v>7012-000000</v>
      </c>
      <c r="AC78" s="119">
        <v>585.0</v>
      </c>
      <c r="AD78" s="119" t="str">
        <f t="shared" si="74"/>
        <v>006</v>
      </c>
      <c r="AE78" s="119"/>
      <c r="AF78" s="119"/>
      <c r="AG78" s="119">
        <v>110.0</v>
      </c>
      <c r="AH78" s="119" t="str">
        <f>Summary!$B$2</f>
        <v>USD</v>
      </c>
      <c r="AI78" s="119">
        <f t="shared" ref="AI78:AT78" si="77">IF(C78="",0,C78)</f>
        <v>0</v>
      </c>
      <c r="AJ78" s="119">
        <f t="shared" si="77"/>
        <v>0</v>
      </c>
      <c r="AK78" s="119">
        <f t="shared" si="77"/>
        <v>0</v>
      </c>
      <c r="AL78" s="119">
        <f t="shared" si="77"/>
        <v>0</v>
      </c>
      <c r="AM78" s="119">
        <f t="shared" si="77"/>
        <v>0</v>
      </c>
      <c r="AN78" s="119">
        <f t="shared" si="77"/>
        <v>0</v>
      </c>
      <c r="AO78" s="119">
        <f t="shared" si="77"/>
        <v>0</v>
      </c>
      <c r="AP78" s="119">
        <f t="shared" si="77"/>
        <v>0</v>
      </c>
      <c r="AQ78" s="119">
        <f t="shared" si="77"/>
        <v>0</v>
      </c>
      <c r="AR78" s="119">
        <f t="shared" si="77"/>
        <v>0</v>
      </c>
      <c r="AS78" s="119">
        <f t="shared" si="77"/>
        <v>0</v>
      </c>
      <c r="AT78" s="119">
        <f t="shared" si="77"/>
        <v>0</v>
      </c>
    </row>
    <row r="79" ht="20.25" customHeight="1">
      <c r="A79" s="135">
        <v>7036.0</v>
      </c>
      <c r="B79" s="147" t="str">
        <f>IF(ISTEXT("Club Growth - Other-"&amp;VLOOKUP(A79,'Chart of Accounts'!$B$5:$C$50,2,FALSE)),"Club Growth - Other-"&amp;VLOOKUP(A79,'Chart of Accounts'!$B$5:$C$50,2,FALSE),"")</f>
        <v>Club Growth - Other-Advertising Expense</v>
      </c>
      <c r="C79" s="137"/>
      <c r="D79" s="137"/>
      <c r="E79" s="137"/>
      <c r="F79" s="137"/>
      <c r="G79" s="137"/>
      <c r="H79" s="137"/>
      <c r="I79" s="137"/>
      <c r="J79" s="137"/>
      <c r="K79" s="137"/>
      <c r="L79" s="137"/>
      <c r="M79" s="137"/>
      <c r="N79" s="137"/>
      <c r="O79" s="132">
        <f t="shared" si="72"/>
        <v>0</v>
      </c>
      <c r="P79" s="119"/>
      <c r="Q79" s="119"/>
      <c r="R79" s="119"/>
      <c r="S79" s="119"/>
      <c r="T79" s="119" t="s">
        <v>163</v>
      </c>
      <c r="U79" s="119">
        <v>7012.0</v>
      </c>
      <c r="V79" s="119"/>
      <c r="W79" s="119"/>
      <c r="X79" s="119"/>
      <c r="Y79" s="119"/>
      <c r="Z79" s="119"/>
      <c r="AA79" s="119" t="s">
        <v>143</v>
      </c>
      <c r="AB79" s="119" t="str">
        <f t="shared" si="73"/>
        <v>7036-000000</v>
      </c>
      <c r="AC79" s="119">
        <v>585.0</v>
      </c>
      <c r="AD79" s="119" t="str">
        <f t="shared" si="74"/>
        <v>006</v>
      </c>
      <c r="AE79" s="119"/>
      <c r="AF79" s="119"/>
      <c r="AG79" s="119">
        <v>110.0</v>
      </c>
      <c r="AH79" s="119" t="str">
        <f>Summary!$B$2</f>
        <v>USD</v>
      </c>
      <c r="AI79" s="119">
        <f t="shared" ref="AI79:AT79" si="78">IF(C79="",0,C79)</f>
        <v>0</v>
      </c>
      <c r="AJ79" s="119">
        <f t="shared" si="78"/>
        <v>0</v>
      </c>
      <c r="AK79" s="119">
        <f t="shared" si="78"/>
        <v>0</v>
      </c>
      <c r="AL79" s="119">
        <f t="shared" si="78"/>
        <v>0</v>
      </c>
      <c r="AM79" s="119">
        <f t="shared" si="78"/>
        <v>0</v>
      </c>
      <c r="AN79" s="119">
        <f t="shared" si="78"/>
        <v>0</v>
      </c>
      <c r="AO79" s="119">
        <f t="shared" si="78"/>
        <v>0</v>
      </c>
      <c r="AP79" s="119">
        <f t="shared" si="78"/>
        <v>0</v>
      </c>
      <c r="AQ79" s="119">
        <f t="shared" si="78"/>
        <v>0</v>
      </c>
      <c r="AR79" s="119">
        <f t="shared" si="78"/>
        <v>0</v>
      </c>
      <c r="AS79" s="119">
        <f t="shared" si="78"/>
        <v>0</v>
      </c>
      <c r="AT79" s="119">
        <f t="shared" si="78"/>
        <v>0</v>
      </c>
    </row>
    <row r="80" ht="20.25" customHeight="1">
      <c r="A80" s="135">
        <v>7044.0</v>
      </c>
      <c r="B80" s="147" t="str">
        <f>IF(ISTEXT("Club Growth - Other-"&amp;VLOOKUP(A80,'Chart of Accounts'!$B$5:$C$50,2,FALSE)),"Club Growth - Other-"&amp;VLOOKUP(A80,'Chart of Accounts'!$B$5:$C$50,2,FALSE),"")</f>
        <v>Club Growth - Other-Postage &amp; Shipping Expense</v>
      </c>
      <c r="C80" s="137"/>
      <c r="D80" s="137"/>
      <c r="E80" s="137">
        <v>50.0</v>
      </c>
      <c r="F80" s="137">
        <v>50.0</v>
      </c>
      <c r="G80" s="137">
        <v>50.0</v>
      </c>
      <c r="H80" s="137">
        <v>50.0</v>
      </c>
      <c r="I80" s="137">
        <v>50.0</v>
      </c>
      <c r="J80" s="137">
        <v>50.0</v>
      </c>
      <c r="K80" s="137">
        <v>50.0</v>
      </c>
      <c r="L80" s="137">
        <v>50.0</v>
      </c>
      <c r="M80" s="137">
        <v>50.0</v>
      </c>
      <c r="N80" s="137">
        <v>50.0</v>
      </c>
      <c r="O80" s="132">
        <f t="shared" si="72"/>
        <v>500</v>
      </c>
      <c r="P80" s="119"/>
      <c r="Q80" s="119"/>
      <c r="R80" s="119"/>
      <c r="S80" s="119"/>
      <c r="T80" s="119" t="s">
        <v>166</v>
      </c>
      <c r="U80" s="119">
        <v>7014.0</v>
      </c>
      <c r="V80" s="119"/>
      <c r="W80" s="119"/>
      <c r="X80" s="119"/>
      <c r="Y80" s="119"/>
      <c r="Z80" s="119"/>
      <c r="AA80" s="119" t="s">
        <v>143</v>
      </c>
      <c r="AB80" s="119" t="str">
        <f t="shared" si="73"/>
        <v>7044-000000</v>
      </c>
      <c r="AC80" s="119">
        <v>585.0</v>
      </c>
      <c r="AD80" s="119" t="str">
        <f t="shared" si="74"/>
        <v>006</v>
      </c>
      <c r="AE80" s="119"/>
      <c r="AF80" s="119"/>
      <c r="AG80" s="119">
        <v>110.0</v>
      </c>
      <c r="AH80" s="119" t="str">
        <f>Summary!$B$2</f>
        <v>USD</v>
      </c>
      <c r="AI80" s="119">
        <f t="shared" ref="AI80:AT80" si="79">IF(C80="",0,C80)</f>
        <v>0</v>
      </c>
      <c r="AJ80" s="119">
        <f t="shared" si="79"/>
        <v>0</v>
      </c>
      <c r="AK80" s="152">
        <f t="shared" si="79"/>
        <v>50</v>
      </c>
      <c r="AL80" s="152">
        <f t="shared" si="79"/>
        <v>50</v>
      </c>
      <c r="AM80" s="152">
        <f t="shared" si="79"/>
        <v>50</v>
      </c>
      <c r="AN80" s="152">
        <f t="shared" si="79"/>
        <v>50</v>
      </c>
      <c r="AO80" s="152">
        <f t="shared" si="79"/>
        <v>50</v>
      </c>
      <c r="AP80" s="152">
        <f t="shared" si="79"/>
        <v>50</v>
      </c>
      <c r="AQ80" s="152">
        <f t="shared" si="79"/>
        <v>50</v>
      </c>
      <c r="AR80" s="152">
        <f t="shared" si="79"/>
        <v>50</v>
      </c>
      <c r="AS80" s="152">
        <f t="shared" si="79"/>
        <v>50</v>
      </c>
      <c r="AT80" s="152">
        <f t="shared" si="79"/>
        <v>50</v>
      </c>
    </row>
    <row r="81" ht="20.25" customHeight="1">
      <c r="A81" s="135">
        <v>7082.0</v>
      </c>
      <c r="B81" s="147" t="str">
        <f>IF(ISTEXT("Club Growth - Other-"&amp;VLOOKUP(A81,'Chart of Accounts'!$B$5:$C$50,2,FALSE)),"Club Growth - Other-"&amp;VLOOKUP(A81,'Chart of Accounts'!$B$5:$C$50,2,FALSE),"")</f>
        <v>Club Growth - Other-Incentives</v>
      </c>
      <c r="C81" s="137"/>
      <c r="D81" s="137"/>
      <c r="E81" s="137"/>
      <c r="F81" s="137"/>
      <c r="G81" s="137"/>
      <c r="H81" s="137"/>
      <c r="I81" s="137"/>
      <c r="J81" s="137"/>
      <c r="K81" s="137"/>
      <c r="L81" s="137"/>
      <c r="M81" s="137"/>
      <c r="N81" s="137"/>
      <c r="O81" s="132">
        <f t="shared" si="72"/>
        <v>0</v>
      </c>
      <c r="P81" s="119"/>
      <c r="Q81" s="119"/>
      <c r="R81" s="119"/>
      <c r="S81" s="119"/>
      <c r="T81" s="119" t="s">
        <v>169</v>
      </c>
      <c r="U81" s="119">
        <v>7016.0</v>
      </c>
      <c r="V81" s="119"/>
      <c r="W81" s="119"/>
      <c r="X81" s="119"/>
      <c r="Y81" s="119"/>
      <c r="Z81" s="119"/>
      <c r="AA81" s="119" t="s">
        <v>143</v>
      </c>
      <c r="AB81" s="119" t="str">
        <f t="shared" si="73"/>
        <v>7082-000000</v>
      </c>
      <c r="AC81" s="119">
        <v>585.0</v>
      </c>
      <c r="AD81" s="119" t="str">
        <f t="shared" si="74"/>
        <v>006</v>
      </c>
      <c r="AE81" s="119"/>
      <c r="AF81" s="119"/>
      <c r="AG81" s="119">
        <v>110.0</v>
      </c>
      <c r="AH81" s="119" t="str">
        <f>Summary!$B$2</f>
        <v>USD</v>
      </c>
      <c r="AI81" s="119">
        <f t="shared" ref="AI81:AT81" si="80">IF(C81="",0,C81)</f>
        <v>0</v>
      </c>
      <c r="AJ81" s="119">
        <f t="shared" si="80"/>
        <v>0</v>
      </c>
      <c r="AK81" s="119">
        <f t="shared" si="80"/>
        <v>0</v>
      </c>
      <c r="AL81" s="119">
        <f t="shared" si="80"/>
        <v>0</v>
      </c>
      <c r="AM81" s="119">
        <f t="shared" si="80"/>
        <v>0</v>
      </c>
      <c r="AN81" s="119">
        <f t="shared" si="80"/>
        <v>0</v>
      </c>
      <c r="AO81" s="119">
        <f t="shared" si="80"/>
        <v>0</v>
      </c>
      <c r="AP81" s="119">
        <f t="shared" si="80"/>
        <v>0</v>
      </c>
      <c r="AQ81" s="119">
        <f t="shared" si="80"/>
        <v>0</v>
      </c>
      <c r="AR81" s="119">
        <f t="shared" si="80"/>
        <v>0</v>
      </c>
      <c r="AS81" s="119">
        <f t="shared" si="80"/>
        <v>0</v>
      </c>
      <c r="AT81" s="119">
        <f t="shared" si="80"/>
        <v>0</v>
      </c>
    </row>
    <row r="82" ht="20.25" customHeight="1">
      <c r="A82" s="2"/>
      <c r="B82" s="147" t="str">
        <f>IF(ISTEXT("Club Growth - Other-"&amp;VLOOKUP(A82,'Chart of Accounts'!$B$5:$C$50,2,FALSE)),"Club Growth - Other-"&amp;VLOOKUP(A82,'Chart of Accounts'!$B$5:$C$50,2,FALSE),"")</f>
        <v/>
      </c>
      <c r="C82" s="137"/>
      <c r="D82" s="137"/>
      <c r="E82" s="137"/>
      <c r="F82" s="137"/>
      <c r="G82" s="137"/>
      <c r="H82" s="137"/>
      <c r="I82" s="137"/>
      <c r="J82" s="137"/>
      <c r="K82" s="137"/>
      <c r="L82" s="137"/>
      <c r="M82" s="137"/>
      <c r="N82" s="137"/>
      <c r="O82" s="132">
        <f t="shared" si="72"/>
        <v>0</v>
      </c>
      <c r="P82" s="119"/>
      <c r="Q82" s="119"/>
      <c r="R82" s="119"/>
      <c r="S82" s="119"/>
      <c r="T82" s="119" t="s">
        <v>171</v>
      </c>
      <c r="U82" s="119">
        <v>7018.0</v>
      </c>
      <c r="V82" s="119"/>
      <c r="W82" s="119"/>
      <c r="X82" s="119"/>
      <c r="Y82" s="119"/>
      <c r="Z82" s="119"/>
      <c r="AA82" s="119" t="s">
        <v>143</v>
      </c>
      <c r="AB82" s="119" t="str">
        <f t="shared" si="73"/>
        <v/>
      </c>
      <c r="AC82" s="119">
        <v>585.0</v>
      </c>
      <c r="AD82" s="119" t="str">
        <f t="shared" si="74"/>
        <v>006</v>
      </c>
      <c r="AE82" s="119"/>
      <c r="AF82" s="119"/>
      <c r="AG82" s="119">
        <v>110.0</v>
      </c>
      <c r="AH82" s="119" t="str">
        <f>Summary!$B$2</f>
        <v>USD</v>
      </c>
      <c r="AI82" s="119">
        <f t="shared" ref="AI82:AT82" si="81">IF(C82="",0,C82)</f>
        <v>0</v>
      </c>
      <c r="AJ82" s="119">
        <f t="shared" si="81"/>
        <v>0</v>
      </c>
      <c r="AK82" s="119">
        <f t="shared" si="81"/>
        <v>0</v>
      </c>
      <c r="AL82" s="119">
        <f t="shared" si="81"/>
        <v>0</v>
      </c>
      <c r="AM82" s="119">
        <f t="shared" si="81"/>
        <v>0</v>
      </c>
      <c r="AN82" s="119">
        <f t="shared" si="81"/>
        <v>0</v>
      </c>
      <c r="AO82" s="119">
        <f t="shared" si="81"/>
        <v>0</v>
      </c>
      <c r="AP82" s="119">
        <f t="shared" si="81"/>
        <v>0</v>
      </c>
      <c r="AQ82" s="119">
        <f t="shared" si="81"/>
        <v>0</v>
      </c>
      <c r="AR82" s="119">
        <f t="shared" si="81"/>
        <v>0</v>
      </c>
      <c r="AS82" s="119">
        <f t="shared" si="81"/>
        <v>0</v>
      </c>
      <c r="AT82" s="119">
        <f t="shared" si="81"/>
        <v>0</v>
      </c>
    </row>
    <row r="83" ht="20.25" customHeight="1">
      <c r="A83" s="2"/>
      <c r="B83" s="147" t="str">
        <f>IF(ISTEXT("Club Growth - Other-"&amp;VLOOKUP(A83,'Chart of Accounts'!$B$5:$C$50,2,FALSE)),"Club Growth - Other-"&amp;VLOOKUP(A83,'Chart of Accounts'!$B$5:$C$50,2,FALSE),"")</f>
        <v/>
      </c>
      <c r="C83" s="137"/>
      <c r="D83" s="137"/>
      <c r="E83" s="137"/>
      <c r="F83" s="137"/>
      <c r="G83" s="137"/>
      <c r="H83" s="137"/>
      <c r="I83" s="137"/>
      <c r="J83" s="137"/>
      <c r="K83" s="137"/>
      <c r="L83" s="137"/>
      <c r="M83" s="137"/>
      <c r="N83" s="137"/>
      <c r="O83" s="132">
        <f t="shared" si="72"/>
        <v>0</v>
      </c>
      <c r="P83" s="119"/>
      <c r="Q83" s="119"/>
      <c r="R83" s="119"/>
      <c r="S83" s="119"/>
      <c r="T83" s="119" t="s">
        <v>173</v>
      </c>
      <c r="U83" s="119">
        <v>7020.0</v>
      </c>
      <c r="V83" s="119"/>
      <c r="W83" s="119"/>
      <c r="X83" s="119"/>
      <c r="Y83" s="119"/>
      <c r="Z83" s="119"/>
      <c r="AA83" s="119" t="s">
        <v>143</v>
      </c>
      <c r="AB83" s="119" t="str">
        <f t="shared" si="73"/>
        <v/>
      </c>
      <c r="AC83" s="119">
        <v>585.0</v>
      </c>
      <c r="AD83" s="119" t="str">
        <f t="shared" si="74"/>
        <v>006</v>
      </c>
      <c r="AE83" s="119"/>
      <c r="AF83" s="119"/>
      <c r="AG83" s="119">
        <v>110.0</v>
      </c>
      <c r="AH83" s="119" t="str">
        <f>Summary!$B$2</f>
        <v>USD</v>
      </c>
      <c r="AI83" s="119">
        <f t="shared" ref="AI83:AT83" si="82">IF(C83="",0,C83)</f>
        <v>0</v>
      </c>
      <c r="AJ83" s="119">
        <f t="shared" si="82"/>
        <v>0</v>
      </c>
      <c r="AK83" s="119">
        <f t="shared" si="82"/>
        <v>0</v>
      </c>
      <c r="AL83" s="119">
        <f t="shared" si="82"/>
        <v>0</v>
      </c>
      <c r="AM83" s="119">
        <f t="shared" si="82"/>
        <v>0</v>
      </c>
      <c r="AN83" s="119">
        <f t="shared" si="82"/>
        <v>0</v>
      </c>
      <c r="AO83" s="119">
        <f t="shared" si="82"/>
        <v>0</v>
      </c>
      <c r="AP83" s="119">
        <f t="shared" si="82"/>
        <v>0</v>
      </c>
      <c r="AQ83" s="119">
        <f t="shared" si="82"/>
        <v>0</v>
      </c>
      <c r="AR83" s="119">
        <f t="shared" si="82"/>
        <v>0</v>
      </c>
      <c r="AS83" s="119">
        <f t="shared" si="82"/>
        <v>0</v>
      </c>
      <c r="AT83" s="119">
        <f t="shared" si="82"/>
        <v>0</v>
      </c>
    </row>
    <row r="84" ht="20.25" customHeight="1">
      <c r="A84" s="2"/>
      <c r="B84" s="147" t="str">
        <f>IF(ISTEXT("Club Growth - Other-"&amp;VLOOKUP(A84,'Chart of Accounts'!$B$5:$C$50,2,FALSE)),"Club Growth - Other-"&amp;VLOOKUP(A84,'Chart of Accounts'!$B$5:$C$50,2,FALSE),"")</f>
        <v/>
      </c>
      <c r="C84" s="137"/>
      <c r="D84" s="137"/>
      <c r="E84" s="137"/>
      <c r="F84" s="137"/>
      <c r="G84" s="137"/>
      <c r="H84" s="137"/>
      <c r="I84" s="137"/>
      <c r="J84" s="137"/>
      <c r="K84" s="137"/>
      <c r="L84" s="137"/>
      <c r="M84" s="137"/>
      <c r="N84" s="137"/>
      <c r="O84" s="132">
        <f t="shared" si="72"/>
        <v>0</v>
      </c>
      <c r="P84" s="119"/>
      <c r="Q84" s="119"/>
      <c r="R84" s="119"/>
      <c r="S84" s="119"/>
      <c r="T84" s="119" t="s">
        <v>175</v>
      </c>
      <c r="U84" s="119">
        <v>7022.0</v>
      </c>
      <c r="V84" s="119"/>
      <c r="W84" s="119"/>
      <c r="X84" s="119"/>
      <c r="Y84" s="119"/>
      <c r="Z84" s="119"/>
      <c r="AA84" s="119" t="s">
        <v>143</v>
      </c>
      <c r="AB84" s="119" t="str">
        <f t="shared" si="73"/>
        <v/>
      </c>
      <c r="AC84" s="119">
        <v>585.0</v>
      </c>
      <c r="AD84" s="119" t="str">
        <f t="shared" si="74"/>
        <v>006</v>
      </c>
      <c r="AE84" s="119"/>
      <c r="AF84" s="119"/>
      <c r="AG84" s="119">
        <v>110.0</v>
      </c>
      <c r="AH84" s="119" t="str">
        <f>Summary!$B$2</f>
        <v>USD</v>
      </c>
      <c r="AI84" s="119">
        <f t="shared" ref="AI84:AT84" si="83">IF(C84="",0,C84)</f>
        <v>0</v>
      </c>
      <c r="AJ84" s="119">
        <f t="shared" si="83"/>
        <v>0</v>
      </c>
      <c r="AK84" s="119">
        <f t="shared" si="83"/>
        <v>0</v>
      </c>
      <c r="AL84" s="119">
        <f t="shared" si="83"/>
        <v>0</v>
      </c>
      <c r="AM84" s="119">
        <f t="shared" si="83"/>
        <v>0</v>
      </c>
      <c r="AN84" s="119">
        <f t="shared" si="83"/>
        <v>0</v>
      </c>
      <c r="AO84" s="119">
        <f t="shared" si="83"/>
        <v>0</v>
      </c>
      <c r="AP84" s="119">
        <f t="shared" si="83"/>
        <v>0</v>
      </c>
      <c r="AQ84" s="119">
        <f t="shared" si="83"/>
        <v>0</v>
      </c>
      <c r="AR84" s="119">
        <f t="shared" si="83"/>
        <v>0</v>
      </c>
      <c r="AS84" s="119">
        <f t="shared" si="83"/>
        <v>0</v>
      </c>
      <c r="AT84" s="119">
        <f t="shared" si="83"/>
        <v>0</v>
      </c>
    </row>
    <row r="85" ht="20.25" customHeight="1">
      <c r="A85" s="150" t="s">
        <v>254</v>
      </c>
      <c r="B85" s="151"/>
      <c r="C85" s="154">
        <f t="shared" ref="C85:O85" si="84">SUM(C75:C84)</f>
        <v>0</v>
      </c>
      <c r="D85" s="154">
        <f t="shared" si="84"/>
        <v>0</v>
      </c>
      <c r="E85" s="154">
        <f t="shared" si="84"/>
        <v>50</v>
      </c>
      <c r="F85" s="154">
        <f t="shared" si="84"/>
        <v>50</v>
      </c>
      <c r="G85" s="154">
        <f t="shared" si="84"/>
        <v>50</v>
      </c>
      <c r="H85" s="154">
        <f t="shared" si="84"/>
        <v>50</v>
      </c>
      <c r="I85" s="154">
        <f t="shared" si="84"/>
        <v>50</v>
      </c>
      <c r="J85" s="154">
        <f t="shared" si="84"/>
        <v>50</v>
      </c>
      <c r="K85" s="154">
        <f t="shared" si="84"/>
        <v>50</v>
      </c>
      <c r="L85" s="154">
        <f t="shared" si="84"/>
        <v>50</v>
      </c>
      <c r="M85" s="154">
        <f t="shared" si="84"/>
        <v>50</v>
      </c>
      <c r="N85" s="154">
        <f t="shared" si="84"/>
        <v>50</v>
      </c>
      <c r="O85" s="154">
        <f t="shared" si="84"/>
        <v>500</v>
      </c>
      <c r="P85" s="119"/>
      <c r="Q85" s="119"/>
      <c r="R85" s="119"/>
      <c r="S85" s="119"/>
      <c r="T85" s="119" t="s">
        <v>177</v>
      </c>
      <c r="U85" s="119">
        <v>7024.0</v>
      </c>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ht="18.75" customHeight="1">
      <c r="A86" s="130"/>
      <c r="B86" s="151"/>
      <c r="C86" s="132"/>
      <c r="D86" s="132"/>
      <c r="E86" s="132"/>
      <c r="F86" s="132"/>
      <c r="G86" s="132"/>
      <c r="H86" s="132"/>
      <c r="I86" s="132"/>
      <c r="J86" s="132"/>
      <c r="K86" s="132"/>
      <c r="L86" s="132"/>
      <c r="M86" s="132"/>
      <c r="N86" s="132"/>
      <c r="O86" s="132"/>
      <c r="P86" s="119"/>
      <c r="Q86" s="119"/>
      <c r="R86" s="119"/>
      <c r="S86" s="119"/>
      <c r="T86" s="119" t="s">
        <v>179</v>
      </c>
      <c r="U86" s="119">
        <v>7026.0</v>
      </c>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ht="15.75" customHeight="1">
      <c r="A87" s="135"/>
      <c r="B87" s="135"/>
      <c r="C87" s="132"/>
      <c r="D87" s="132"/>
      <c r="E87" s="132"/>
      <c r="F87" s="132"/>
      <c r="G87" s="132"/>
      <c r="H87" s="132"/>
      <c r="I87" s="132"/>
      <c r="J87" s="132"/>
      <c r="K87" s="132"/>
      <c r="L87" s="132"/>
      <c r="M87" s="132"/>
      <c r="N87" s="132"/>
      <c r="O87" s="132"/>
      <c r="P87" s="119"/>
      <c r="Q87" s="119"/>
      <c r="R87" s="119"/>
      <c r="S87" s="119"/>
      <c r="T87" s="119" t="s">
        <v>181</v>
      </c>
      <c r="U87" s="119">
        <v>7028.0</v>
      </c>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ht="15.75" customHeight="1">
      <c r="A88" s="155"/>
      <c r="B88" s="131" t="s">
        <v>255</v>
      </c>
      <c r="C88" s="144">
        <f t="shared" ref="C88:O88" si="85">SUM(C20+C33+C46+C59+C85+C72)</f>
        <v>50</v>
      </c>
      <c r="D88" s="144">
        <f t="shared" si="85"/>
        <v>50</v>
      </c>
      <c r="E88" s="144">
        <f t="shared" si="85"/>
        <v>500</v>
      </c>
      <c r="F88" s="144">
        <f t="shared" si="85"/>
        <v>600</v>
      </c>
      <c r="G88" s="144">
        <f t="shared" si="85"/>
        <v>600</v>
      </c>
      <c r="H88" s="144">
        <f t="shared" si="85"/>
        <v>350</v>
      </c>
      <c r="I88" s="144">
        <f t="shared" si="85"/>
        <v>600</v>
      </c>
      <c r="J88" s="144">
        <f t="shared" si="85"/>
        <v>500</v>
      </c>
      <c r="K88" s="144">
        <f t="shared" si="85"/>
        <v>1070</v>
      </c>
      <c r="L88" s="144">
        <f t="shared" si="85"/>
        <v>550</v>
      </c>
      <c r="M88" s="144">
        <f t="shared" si="85"/>
        <v>600</v>
      </c>
      <c r="N88" s="144">
        <f t="shared" si="85"/>
        <v>750</v>
      </c>
      <c r="O88" s="144">
        <f t="shared" si="85"/>
        <v>6220</v>
      </c>
      <c r="P88" s="119"/>
      <c r="Q88" s="119"/>
      <c r="R88" s="119"/>
      <c r="S88" s="119"/>
      <c r="T88" s="119" t="s">
        <v>183</v>
      </c>
      <c r="U88" s="119">
        <v>7030.0</v>
      </c>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ht="15.75" customHeight="1">
      <c r="A89" s="119"/>
      <c r="B89" s="119"/>
      <c r="C89" s="119"/>
      <c r="D89" s="119"/>
      <c r="E89" s="119"/>
      <c r="F89" s="119"/>
      <c r="G89" s="119"/>
      <c r="H89" s="119"/>
      <c r="I89" s="119"/>
      <c r="J89" s="119"/>
      <c r="K89" s="119"/>
      <c r="L89" s="119"/>
      <c r="M89" s="119"/>
      <c r="N89" s="119"/>
      <c r="O89" s="119"/>
      <c r="P89" s="119"/>
      <c r="Q89" s="119"/>
      <c r="R89" s="119"/>
      <c r="S89" s="119"/>
      <c r="T89" s="119" t="s">
        <v>185</v>
      </c>
      <c r="U89" s="119">
        <v>7032.0</v>
      </c>
      <c r="V89" s="119"/>
      <c r="W89" s="119"/>
      <c r="X89" s="119"/>
      <c r="Y89" s="119"/>
      <c r="Z89" s="119"/>
      <c r="AA89" s="119"/>
      <c r="AB89" s="119"/>
      <c r="AC89" s="119"/>
      <c r="AD89" s="119"/>
      <c r="AE89" s="119"/>
      <c r="AF89" s="119"/>
      <c r="AG89" s="119"/>
      <c r="AH89" s="119"/>
      <c r="AI89" s="119"/>
      <c r="AJ89" s="119"/>
      <c r="AK89" s="119"/>
      <c r="AL89" s="119"/>
      <c r="AM89" s="119"/>
      <c r="AN89" s="119"/>
      <c r="AO89" s="119"/>
      <c r="AP89" s="119"/>
      <c r="AQ89" s="119"/>
      <c r="AR89" s="119"/>
      <c r="AS89" s="119"/>
      <c r="AT89" s="119"/>
    </row>
    <row r="90" ht="15.75" customHeight="1">
      <c r="A90" s="119"/>
      <c r="B90" s="119"/>
      <c r="C90" s="119"/>
      <c r="D90" s="119"/>
      <c r="E90" s="119"/>
      <c r="F90" s="119"/>
      <c r="G90" s="119"/>
      <c r="H90" s="119"/>
      <c r="I90" s="119"/>
      <c r="J90" s="119"/>
      <c r="K90" s="119"/>
      <c r="L90" s="119"/>
      <c r="M90" s="119"/>
      <c r="N90" s="119"/>
      <c r="O90" s="119"/>
      <c r="P90" s="119"/>
      <c r="Q90" s="119"/>
      <c r="R90" s="119"/>
      <c r="S90" s="119"/>
      <c r="T90" s="119" t="s">
        <v>186</v>
      </c>
      <c r="U90" s="119">
        <v>7034.0</v>
      </c>
      <c r="V90" s="119"/>
      <c r="W90" s="119"/>
      <c r="X90" s="119"/>
      <c r="Y90" s="119"/>
      <c r="Z90" s="119"/>
      <c r="AA90" s="119"/>
      <c r="AB90" s="119"/>
      <c r="AC90" s="119"/>
      <c r="AD90" s="119"/>
      <c r="AE90" s="119"/>
      <c r="AF90" s="119"/>
      <c r="AG90" s="119"/>
      <c r="AH90" s="119"/>
      <c r="AI90" s="119"/>
      <c r="AJ90" s="119"/>
      <c r="AK90" s="119"/>
      <c r="AL90" s="119"/>
      <c r="AM90" s="119"/>
      <c r="AN90" s="119"/>
      <c r="AO90" s="119"/>
      <c r="AP90" s="119"/>
      <c r="AQ90" s="119"/>
      <c r="AR90" s="119"/>
      <c r="AS90" s="119"/>
      <c r="AT90" s="119"/>
    </row>
    <row r="91" ht="15.75" customHeight="1">
      <c r="A91" s="119"/>
      <c r="B91" s="119"/>
      <c r="C91" s="119"/>
      <c r="D91" s="119"/>
      <c r="E91" s="119"/>
      <c r="F91" s="119"/>
      <c r="G91" s="119"/>
      <c r="H91" s="119"/>
      <c r="I91" s="119"/>
      <c r="J91" s="119"/>
      <c r="K91" s="119"/>
      <c r="L91" s="119"/>
      <c r="M91" s="119"/>
      <c r="N91" s="119"/>
      <c r="O91" s="119"/>
      <c r="P91" s="119"/>
      <c r="Q91" s="119"/>
      <c r="R91" s="119"/>
      <c r="S91" s="119"/>
      <c r="T91" s="119" t="s">
        <v>188</v>
      </c>
      <c r="U91" s="119">
        <v>7036.0</v>
      </c>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19"/>
      <c r="AT91" s="119"/>
    </row>
    <row r="92" ht="15.75" customHeight="1">
      <c r="A92" s="119"/>
      <c r="B92" s="119"/>
      <c r="C92" s="119"/>
      <c r="D92" s="119"/>
      <c r="E92" s="119"/>
      <c r="F92" s="119"/>
      <c r="G92" s="119"/>
      <c r="H92" s="119"/>
      <c r="I92" s="119"/>
      <c r="J92" s="119"/>
      <c r="K92" s="119"/>
      <c r="L92" s="119"/>
      <c r="M92" s="119"/>
      <c r="N92" s="119"/>
      <c r="O92" s="119"/>
      <c r="P92" s="119"/>
      <c r="Q92" s="119"/>
      <c r="R92" s="119"/>
      <c r="S92" s="119"/>
      <c r="T92" s="119" t="s">
        <v>189</v>
      </c>
      <c r="U92" s="119">
        <v>7038.0</v>
      </c>
      <c r="V92" s="119"/>
      <c r="W92" s="119"/>
      <c r="X92" s="119"/>
      <c r="Y92" s="119"/>
      <c r="Z92" s="119"/>
      <c r="AA92" s="119"/>
      <c r="AB92" s="119"/>
      <c r="AC92" s="119"/>
      <c r="AD92" s="119"/>
      <c r="AE92" s="119"/>
      <c r="AF92" s="119"/>
      <c r="AG92" s="119"/>
      <c r="AH92" s="119"/>
      <c r="AI92" s="119"/>
      <c r="AJ92" s="119"/>
      <c r="AK92" s="119"/>
      <c r="AL92" s="119"/>
      <c r="AM92" s="119"/>
      <c r="AN92" s="119"/>
      <c r="AO92" s="119"/>
      <c r="AP92" s="119"/>
      <c r="AQ92" s="119"/>
      <c r="AR92" s="119"/>
      <c r="AS92" s="119"/>
      <c r="AT92" s="119"/>
    </row>
    <row r="93" ht="15.75" customHeight="1">
      <c r="A93" s="119"/>
      <c r="B93" s="119"/>
      <c r="C93" s="119"/>
      <c r="D93" s="119"/>
      <c r="E93" s="119"/>
      <c r="F93" s="119"/>
      <c r="G93" s="119"/>
      <c r="H93" s="119"/>
      <c r="I93" s="119"/>
      <c r="J93" s="119"/>
      <c r="K93" s="119"/>
      <c r="L93" s="119"/>
      <c r="M93" s="119"/>
      <c r="N93" s="119"/>
      <c r="O93" s="119"/>
      <c r="P93" s="119"/>
      <c r="Q93" s="119"/>
      <c r="R93" s="119"/>
      <c r="S93" s="119"/>
      <c r="T93" s="119" t="s">
        <v>190</v>
      </c>
      <c r="U93" s="119">
        <v>7040.0</v>
      </c>
      <c r="V93" s="119"/>
      <c r="W93" s="119"/>
      <c r="X93" s="119"/>
      <c r="Y93" s="119"/>
      <c r="Z93" s="119"/>
      <c r="AA93" s="119"/>
      <c r="AB93" s="119"/>
      <c r="AC93" s="119"/>
      <c r="AD93" s="119"/>
      <c r="AE93" s="119"/>
      <c r="AF93" s="119"/>
      <c r="AG93" s="119"/>
      <c r="AH93" s="119"/>
      <c r="AI93" s="119"/>
      <c r="AJ93" s="119"/>
      <c r="AK93" s="119"/>
      <c r="AL93" s="119"/>
      <c r="AM93" s="119"/>
      <c r="AN93" s="119"/>
      <c r="AO93" s="119"/>
      <c r="AP93" s="119"/>
      <c r="AQ93" s="119"/>
      <c r="AR93" s="119"/>
      <c r="AS93" s="119"/>
      <c r="AT93" s="119"/>
    </row>
    <row r="94" ht="15.75" customHeight="1">
      <c r="A94" s="119"/>
      <c r="B94" s="119"/>
      <c r="C94" s="119"/>
      <c r="D94" s="119"/>
      <c r="E94" s="119"/>
      <c r="F94" s="119"/>
      <c r="G94" s="119"/>
      <c r="H94" s="119"/>
      <c r="I94" s="119"/>
      <c r="J94" s="119"/>
      <c r="K94" s="119"/>
      <c r="L94" s="119"/>
      <c r="M94" s="119"/>
      <c r="N94" s="119"/>
      <c r="O94" s="119"/>
      <c r="P94" s="119"/>
      <c r="Q94" s="119"/>
      <c r="R94" s="119"/>
      <c r="S94" s="119"/>
      <c r="T94" s="119" t="s">
        <v>191</v>
      </c>
      <c r="U94" s="119">
        <v>7042.0</v>
      </c>
      <c r="V94" s="119"/>
      <c r="W94" s="119"/>
      <c r="X94" s="119"/>
      <c r="Y94" s="119"/>
      <c r="Z94" s="119"/>
      <c r="AA94" s="119"/>
      <c r="AB94" s="119"/>
      <c r="AC94" s="119"/>
      <c r="AD94" s="119"/>
      <c r="AE94" s="119"/>
      <c r="AF94" s="119"/>
      <c r="AG94" s="119"/>
      <c r="AH94" s="119"/>
      <c r="AI94" s="119"/>
      <c r="AJ94" s="119"/>
      <c r="AK94" s="119"/>
      <c r="AL94" s="119"/>
      <c r="AM94" s="119"/>
      <c r="AN94" s="119"/>
      <c r="AO94" s="119"/>
      <c r="AP94" s="119"/>
      <c r="AQ94" s="119"/>
      <c r="AR94" s="119"/>
      <c r="AS94" s="119"/>
      <c r="AT94" s="119"/>
    </row>
    <row r="95" ht="15.75" customHeight="1">
      <c r="A95" s="119"/>
      <c r="B95" s="119"/>
      <c r="C95" s="119"/>
      <c r="D95" s="119"/>
      <c r="E95" s="119"/>
      <c r="F95" s="119"/>
      <c r="G95" s="119"/>
      <c r="H95" s="119"/>
      <c r="I95" s="119"/>
      <c r="J95" s="119"/>
      <c r="K95" s="119"/>
      <c r="L95" s="119"/>
      <c r="M95" s="119"/>
      <c r="N95" s="119"/>
      <c r="O95" s="119"/>
      <c r="P95" s="119"/>
      <c r="Q95" s="119"/>
      <c r="R95" s="119"/>
      <c r="S95" s="119"/>
      <c r="T95" s="119" t="s">
        <v>192</v>
      </c>
      <c r="U95" s="119">
        <v>7044.0</v>
      </c>
      <c r="V95" s="119"/>
      <c r="W95" s="119"/>
      <c r="X95" s="119"/>
      <c r="Y95" s="119"/>
      <c r="Z95" s="119"/>
      <c r="AA95" s="119"/>
      <c r="AB95" s="119"/>
      <c r="AC95" s="119"/>
      <c r="AD95" s="119"/>
      <c r="AE95" s="119"/>
      <c r="AF95" s="119"/>
      <c r="AG95" s="119"/>
      <c r="AH95" s="119"/>
      <c r="AI95" s="119"/>
      <c r="AJ95" s="119"/>
      <c r="AK95" s="119"/>
      <c r="AL95" s="119"/>
      <c r="AM95" s="119"/>
      <c r="AN95" s="119"/>
      <c r="AO95" s="119"/>
      <c r="AP95" s="119"/>
      <c r="AQ95" s="119"/>
      <c r="AR95" s="119"/>
      <c r="AS95" s="119"/>
      <c r="AT95" s="119"/>
    </row>
    <row r="96" ht="15.75" customHeight="1">
      <c r="A96" s="119"/>
      <c r="B96" s="119"/>
      <c r="C96" s="119"/>
      <c r="D96" s="119"/>
      <c r="E96" s="119"/>
      <c r="F96" s="119"/>
      <c r="G96" s="119"/>
      <c r="H96" s="119"/>
      <c r="I96" s="119"/>
      <c r="J96" s="119"/>
      <c r="K96" s="119"/>
      <c r="L96" s="119"/>
      <c r="M96" s="119"/>
      <c r="N96" s="119"/>
      <c r="O96" s="119"/>
      <c r="P96" s="119"/>
      <c r="Q96" s="119"/>
      <c r="R96" s="119"/>
      <c r="S96" s="119"/>
      <c r="T96" s="119" t="s">
        <v>193</v>
      </c>
      <c r="U96" s="119">
        <v>7046.0</v>
      </c>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c r="AS96" s="119"/>
      <c r="AT96" s="119"/>
    </row>
    <row r="97" ht="15.75" customHeight="1">
      <c r="A97" s="119"/>
      <c r="B97" s="119"/>
      <c r="C97" s="119"/>
      <c r="D97" s="119"/>
      <c r="E97" s="119"/>
      <c r="F97" s="119"/>
      <c r="G97" s="119"/>
      <c r="H97" s="119"/>
      <c r="I97" s="119"/>
      <c r="J97" s="119"/>
      <c r="K97" s="119"/>
      <c r="L97" s="119"/>
      <c r="M97" s="119"/>
      <c r="N97" s="119"/>
      <c r="O97" s="119"/>
      <c r="P97" s="119"/>
      <c r="Q97" s="119"/>
      <c r="R97" s="119"/>
      <c r="S97" s="119"/>
      <c r="T97" s="119" t="s">
        <v>194</v>
      </c>
      <c r="U97" s="119">
        <v>7048.0</v>
      </c>
      <c r="V97" s="119"/>
      <c r="W97" s="119"/>
      <c r="X97" s="119"/>
      <c r="Y97" s="119"/>
      <c r="Z97" s="119"/>
      <c r="AA97" s="119"/>
      <c r="AB97" s="119"/>
      <c r="AC97" s="119"/>
      <c r="AD97" s="119"/>
      <c r="AE97" s="119"/>
      <c r="AF97" s="119"/>
      <c r="AG97" s="119"/>
      <c r="AH97" s="119"/>
      <c r="AI97" s="119"/>
      <c r="AJ97" s="119"/>
      <c r="AK97" s="119"/>
      <c r="AL97" s="119"/>
      <c r="AM97" s="119"/>
      <c r="AN97" s="119"/>
      <c r="AO97" s="119"/>
      <c r="AP97" s="119"/>
      <c r="AQ97" s="119"/>
      <c r="AR97" s="119"/>
      <c r="AS97" s="119"/>
      <c r="AT97" s="119"/>
    </row>
    <row r="98" ht="15.75" customHeight="1">
      <c r="A98" s="119"/>
      <c r="B98" s="119"/>
      <c r="C98" s="119"/>
      <c r="D98" s="119"/>
      <c r="E98" s="119"/>
      <c r="F98" s="119"/>
      <c r="G98" s="119"/>
      <c r="H98" s="119"/>
      <c r="I98" s="119"/>
      <c r="J98" s="119"/>
      <c r="K98" s="119"/>
      <c r="L98" s="119"/>
      <c r="M98" s="119"/>
      <c r="N98" s="119"/>
      <c r="O98" s="119"/>
      <c r="P98" s="119"/>
      <c r="Q98" s="119"/>
      <c r="R98" s="119"/>
      <c r="S98" s="119"/>
      <c r="T98" s="119" t="s">
        <v>195</v>
      </c>
      <c r="U98" s="119">
        <v>7050.0</v>
      </c>
      <c r="V98" s="119"/>
      <c r="W98" s="119"/>
      <c r="X98" s="119"/>
      <c r="Y98" s="119"/>
      <c r="Z98" s="119"/>
      <c r="AA98" s="119"/>
      <c r="AB98" s="119"/>
      <c r="AC98" s="119"/>
      <c r="AD98" s="119"/>
      <c r="AE98" s="119"/>
      <c r="AF98" s="119"/>
      <c r="AG98" s="119"/>
      <c r="AH98" s="119"/>
      <c r="AI98" s="119"/>
      <c r="AJ98" s="119"/>
      <c r="AK98" s="119"/>
      <c r="AL98" s="119"/>
      <c r="AM98" s="119"/>
      <c r="AN98" s="119"/>
      <c r="AO98" s="119"/>
      <c r="AP98" s="119"/>
      <c r="AQ98" s="119"/>
      <c r="AR98" s="119"/>
      <c r="AS98" s="119"/>
      <c r="AT98" s="119"/>
    </row>
    <row r="99" ht="15.75" customHeight="1">
      <c r="A99" s="119"/>
      <c r="B99" s="119"/>
      <c r="C99" s="119"/>
      <c r="D99" s="119"/>
      <c r="E99" s="119"/>
      <c r="F99" s="119"/>
      <c r="G99" s="119"/>
      <c r="H99" s="119"/>
      <c r="I99" s="119"/>
      <c r="J99" s="119"/>
      <c r="K99" s="119"/>
      <c r="L99" s="119"/>
      <c r="M99" s="119"/>
      <c r="N99" s="119"/>
      <c r="O99" s="119"/>
      <c r="P99" s="119"/>
      <c r="Q99" s="119"/>
      <c r="R99" s="119"/>
      <c r="S99" s="119"/>
      <c r="T99" s="119" t="s">
        <v>196</v>
      </c>
      <c r="U99" s="119">
        <v>7052.0</v>
      </c>
      <c r="V99" s="119"/>
      <c r="W99" s="119"/>
      <c r="X99" s="119"/>
      <c r="Y99" s="119"/>
      <c r="Z99" s="119"/>
      <c r="AA99" s="119"/>
      <c r="AB99" s="119"/>
      <c r="AC99" s="119"/>
      <c r="AD99" s="119"/>
      <c r="AE99" s="119"/>
      <c r="AF99" s="119"/>
      <c r="AG99" s="119"/>
      <c r="AH99" s="119"/>
      <c r="AI99" s="119"/>
      <c r="AJ99" s="119"/>
      <c r="AK99" s="119"/>
      <c r="AL99" s="119"/>
      <c r="AM99" s="119"/>
      <c r="AN99" s="119"/>
      <c r="AO99" s="119"/>
      <c r="AP99" s="119"/>
      <c r="AQ99" s="119"/>
      <c r="AR99" s="119"/>
      <c r="AS99" s="119"/>
      <c r="AT99" s="119"/>
    </row>
    <row r="100" ht="15.75" customHeight="1">
      <c r="A100" s="119"/>
      <c r="B100" s="119"/>
      <c r="C100" s="119"/>
      <c r="D100" s="119"/>
      <c r="E100" s="119"/>
      <c r="F100" s="119"/>
      <c r="G100" s="119"/>
      <c r="H100" s="119"/>
      <c r="I100" s="119"/>
      <c r="J100" s="119"/>
      <c r="K100" s="119"/>
      <c r="L100" s="119"/>
      <c r="M100" s="119"/>
      <c r="N100" s="119"/>
      <c r="O100" s="119"/>
      <c r="P100" s="119"/>
      <c r="Q100" s="119"/>
      <c r="R100" s="119"/>
      <c r="S100" s="119"/>
      <c r="T100" s="119" t="s">
        <v>197</v>
      </c>
      <c r="U100" s="119">
        <v>7070.0</v>
      </c>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row>
    <row r="101" ht="15.75" customHeight="1">
      <c r="A101" s="119"/>
      <c r="B101" s="119"/>
      <c r="C101" s="119"/>
      <c r="D101" s="119"/>
      <c r="E101" s="119"/>
      <c r="F101" s="119"/>
      <c r="G101" s="119"/>
      <c r="H101" s="119"/>
      <c r="I101" s="119"/>
      <c r="J101" s="119"/>
      <c r="K101" s="119"/>
      <c r="L101" s="119"/>
      <c r="M101" s="119"/>
      <c r="N101" s="119"/>
      <c r="O101" s="119"/>
      <c r="P101" s="119"/>
      <c r="Q101" s="119"/>
      <c r="R101" s="119"/>
      <c r="S101" s="119"/>
      <c r="T101" s="119" t="s">
        <v>198</v>
      </c>
      <c r="U101" s="119">
        <v>7072.0</v>
      </c>
      <c r="V101" s="119"/>
      <c r="W101" s="119"/>
      <c r="X101" s="119"/>
      <c r="Y101" s="119"/>
      <c r="Z101" s="119"/>
      <c r="AA101" s="119"/>
      <c r="AB101" s="119"/>
      <c r="AC101" s="119"/>
      <c r="AD101" s="119"/>
      <c r="AE101" s="119"/>
      <c r="AF101" s="119"/>
      <c r="AG101" s="119"/>
      <c r="AH101" s="119"/>
      <c r="AI101" s="119"/>
      <c r="AJ101" s="119"/>
      <c r="AK101" s="119"/>
      <c r="AL101" s="119"/>
      <c r="AM101" s="119"/>
      <c r="AN101" s="119"/>
      <c r="AO101" s="119"/>
      <c r="AP101" s="119"/>
      <c r="AQ101" s="119"/>
      <c r="AR101" s="119"/>
      <c r="AS101" s="119"/>
      <c r="AT101" s="119"/>
    </row>
    <row r="102" ht="15.75" customHeight="1">
      <c r="A102" s="119"/>
      <c r="B102" s="119"/>
      <c r="C102" s="119"/>
      <c r="D102" s="119"/>
      <c r="E102" s="119"/>
      <c r="F102" s="119"/>
      <c r="G102" s="119"/>
      <c r="H102" s="119"/>
      <c r="I102" s="119"/>
      <c r="J102" s="119"/>
      <c r="K102" s="119"/>
      <c r="L102" s="119"/>
      <c r="M102" s="119"/>
      <c r="N102" s="119"/>
      <c r="O102" s="119"/>
      <c r="P102" s="119"/>
      <c r="Q102" s="119"/>
      <c r="R102" s="119"/>
      <c r="S102" s="119"/>
      <c r="T102" s="119" t="s">
        <v>199</v>
      </c>
      <c r="U102" s="119">
        <v>7078.0</v>
      </c>
      <c r="V102" s="119"/>
      <c r="W102" s="119"/>
      <c r="X102" s="119"/>
      <c r="Y102" s="119"/>
      <c r="Z102" s="119"/>
      <c r="AA102" s="119"/>
      <c r="AB102" s="119"/>
      <c r="AC102" s="119"/>
      <c r="AD102" s="119"/>
      <c r="AE102" s="119"/>
      <c r="AF102" s="119"/>
      <c r="AG102" s="119"/>
      <c r="AH102" s="119"/>
      <c r="AI102" s="119"/>
      <c r="AJ102" s="119"/>
      <c r="AK102" s="119"/>
      <c r="AL102" s="119"/>
      <c r="AM102" s="119"/>
      <c r="AN102" s="119"/>
      <c r="AO102" s="119"/>
      <c r="AP102" s="119"/>
      <c r="AQ102" s="119"/>
      <c r="AR102" s="119"/>
      <c r="AS102" s="119"/>
      <c r="AT102" s="119"/>
    </row>
    <row r="103" ht="15.75" customHeight="1">
      <c r="A103" s="119"/>
      <c r="B103" s="119"/>
      <c r="C103" s="119"/>
      <c r="D103" s="119"/>
      <c r="E103" s="119"/>
      <c r="F103" s="119"/>
      <c r="G103" s="119"/>
      <c r="H103" s="119"/>
      <c r="I103" s="119"/>
      <c r="J103" s="119"/>
      <c r="K103" s="119"/>
      <c r="L103" s="119"/>
      <c r="M103" s="119"/>
      <c r="N103" s="119"/>
      <c r="O103" s="119"/>
      <c r="P103" s="119"/>
      <c r="Q103" s="119"/>
      <c r="R103" s="119"/>
      <c r="S103" s="119"/>
      <c r="T103" s="119" t="s">
        <v>200</v>
      </c>
      <c r="U103" s="119">
        <v>7080.0</v>
      </c>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ht="15.75" customHeight="1">
      <c r="A104" s="119"/>
      <c r="B104" s="119"/>
      <c r="C104" s="119"/>
      <c r="D104" s="119"/>
      <c r="E104" s="119"/>
      <c r="F104" s="119"/>
      <c r="G104" s="119"/>
      <c r="H104" s="119"/>
      <c r="I104" s="119"/>
      <c r="J104" s="119"/>
      <c r="K104" s="119"/>
      <c r="L104" s="119"/>
      <c r="M104" s="119"/>
      <c r="N104" s="119"/>
      <c r="O104" s="119"/>
      <c r="P104" s="119"/>
      <c r="Q104" s="119"/>
      <c r="R104" s="119"/>
      <c r="S104" s="119"/>
      <c r="T104" s="119" t="s">
        <v>201</v>
      </c>
      <c r="U104" s="119">
        <v>7082.0</v>
      </c>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ht="15.75" customHeight="1">
      <c r="A105" s="119"/>
      <c r="B105" s="119"/>
      <c r="C105" s="119"/>
      <c r="D105" s="119"/>
      <c r="E105" s="119"/>
      <c r="F105" s="119"/>
      <c r="G105" s="119"/>
      <c r="H105" s="119"/>
      <c r="I105" s="119"/>
      <c r="J105" s="119"/>
      <c r="K105" s="119"/>
      <c r="L105" s="119"/>
      <c r="M105" s="119"/>
      <c r="N105" s="119"/>
      <c r="O105" s="119"/>
      <c r="P105" s="119"/>
      <c r="Q105" s="119"/>
      <c r="R105" s="119"/>
      <c r="S105" s="119"/>
      <c r="T105" s="119" t="s">
        <v>202</v>
      </c>
      <c r="U105" s="119">
        <v>7084.0</v>
      </c>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ht="15.75" customHeight="1">
      <c r="A106" s="119"/>
      <c r="B106" s="119"/>
      <c r="C106" s="119"/>
      <c r="D106" s="119"/>
      <c r="E106" s="119"/>
      <c r="F106" s="119"/>
      <c r="G106" s="119"/>
      <c r="H106" s="119"/>
      <c r="I106" s="119"/>
      <c r="J106" s="119"/>
      <c r="K106" s="119"/>
      <c r="L106" s="119"/>
      <c r="M106" s="119"/>
      <c r="N106" s="119"/>
      <c r="O106" s="119"/>
      <c r="P106" s="119"/>
      <c r="Q106" s="119"/>
      <c r="R106" s="119"/>
      <c r="S106" s="119"/>
      <c r="T106" s="119" t="s">
        <v>203</v>
      </c>
      <c r="U106" s="119">
        <v>7086.0</v>
      </c>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ht="15.75" customHeight="1">
      <c r="A107" s="119"/>
      <c r="B107" s="119"/>
      <c r="C107" s="119"/>
      <c r="D107" s="119"/>
      <c r="E107" s="119"/>
      <c r="F107" s="119"/>
      <c r="G107" s="119"/>
      <c r="H107" s="119"/>
      <c r="I107" s="119"/>
      <c r="J107" s="119"/>
      <c r="K107" s="119"/>
      <c r="L107" s="119"/>
      <c r="M107" s="119"/>
      <c r="N107" s="119"/>
      <c r="O107" s="119"/>
      <c r="P107" s="119"/>
      <c r="Q107" s="119"/>
      <c r="R107" s="119"/>
      <c r="S107" s="119"/>
      <c r="T107" s="119" t="s">
        <v>204</v>
      </c>
      <c r="U107" s="119">
        <v>7088.0</v>
      </c>
      <c r="V107" s="119"/>
      <c r="W107" s="119"/>
      <c r="X107" s="119"/>
      <c r="Y107" s="119"/>
      <c r="Z107" s="119"/>
      <c r="AA107" s="119"/>
      <c r="AB107" s="119"/>
      <c r="AC107" s="119"/>
      <c r="AD107" s="119"/>
      <c r="AE107" s="119"/>
      <c r="AF107" s="119"/>
      <c r="AG107" s="119"/>
      <c r="AH107" s="119"/>
      <c r="AI107" s="119"/>
      <c r="AJ107" s="119"/>
      <c r="AK107" s="119"/>
      <c r="AL107" s="119"/>
      <c r="AM107" s="119"/>
      <c r="AN107" s="119"/>
      <c r="AO107" s="119"/>
      <c r="AP107" s="119"/>
      <c r="AQ107" s="119"/>
      <c r="AR107" s="119"/>
      <c r="AS107" s="119"/>
      <c r="AT107" s="119"/>
    </row>
    <row r="108" ht="15.75" customHeight="1">
      <c r="A108" s="119"/>
      <c r="B108" s="119"/>
      <c r="C108" s="119"/>
      <c r="D108" s="119"/>
      <c r="E108" s="119"/>
      <c r="F108" s="119"/>
      <c r="G108" s="119"/>
      <c r="H108" s="119"/>
      <c r="I108" s="119"/>
      <c r="J108" s="119"/>
      <c r="K108" s="119"/>
      <c r="L108" s="119"/>
      <c r="M108" s="119"/>
      <c r="N108" s="119"/>
      <c r="O108" s="119"/>
      <c r="P108" s="119"/>
      <c r="Q108" s="119"/>
      <c r="R108" s="119"/>
      <c r="S108" s="119"/>
      <c r="T108" s="119" t="s">
        <v>205</v>
      </c>
      <c r="U108" s="119">
        <v>7090.0</v>
      </c>
      <c r="V108" s="119"/>
      <c r="W108" s="119"/>
      <c r="X108" s="119"/>
      <c r="Y108" s="119"/>
      <c r="Z108" s="119"/>
      <c r="AA108" s="119"/>
      <c r="AB108" s="119"/>
      <c r="AC108" s="119"/>
      <c r="AD108" s="119"/>
      <c r="AE108" s="119"/>
      <c r="AF108" s="119"/>
      <c r="AG108" s="119"/>
      <c r="AH108" s="119"/>
      <c r="AI108" s="119"/>
      <c r="AJ108" s="119"/>
      <c r="AK108" s="119"/>
      <c r="AL108" s="119"/>
      <c r="AM108" s="119"/>
      <c r="AN108" s="119"/>
      <c r="AO108" s="119"/>
      <c r="AP108" s="119"/>
      <c r="AQ108" s="119"/>
      <c r="AR108" s="119"/>
      <c r="AS108" s="119"/>
      <c r="AT108" s="119"/>
    </row>
    <row r="109" ht="15.75" customHeight="1">
      <c r="A109" s="119"/>
      <c r="B109" s="119"/>
      <c r="C109" s="119"/>
      <c r="D109" s="119"/>
      <c r="E109" s="119"/>
      <c r="F109" s="119"/>
      <c r="G109" s="119"/>
      <c r="H109" s="119"/>
      <c r="I109" s="119"/>
      <c r="J109" s="119"/>
      <c r="K109" s="119"/>
      <c r="L109" s="119"/>
      <c r="M109" s="119"/>
      <c r="N109" s="119"/>
      <c r="O109" s="119"/>
      <c r="P109" s="119"/>
      <c r="Q109" s="119"/>
      <c r="R109" s="119"/>
      <c r="S109" s="119"/>
      <c r="T109" s="119"/>
      <c r="U109" s="119"/>
      <c r="V109" s="119"/>
      <c r="W109" s="119"/>
      <c r="X109" s="119"/>
      <c r="Y109" s="119"/>
      <c r="Z109" s="119"/>
      <c r="AA109" s="119"/>
      <c r="AB109" s="119"/>
      <c r="AC109" s="119"/>
      <c r="AD109" s="119"/>
      <c r="AE109" s="119"/>
      <c r="AF109" s="119"/>
      <c r="AG109" s="119"/>
      <c r="AH109" s="119"/>
      <c r="AI109" s="119"/>
      <c r="AJ109" s="119"/>
      <c r="AK109" s="119"/>
      <c r="AL109" s="119"/>
      <c r="AM109" s="119"/>
      <c r="AN109" s="119"/>
      <c r="AO109" s="119"/>
      <c r="AP109" s="119"/>
      <c r="AQ109" s="119"/>
      <c r="AR109" s="119"/>
      <c r="AS109" s="119"/>
      <c r="AT109" s="119"/>
    </row>
    <row r="110" ht="15.75" customHeight="1">
      <c r="A110" s="119"/>
      <c r="B110" s="119"/>
      <c r="C110" s="119"/>
      <c r="D110" s="119"/>
      <c r="E110" s="119"/>
      <c r="F110" s="119"/>
      <c r="G110" s="119"/>
      <c r="H110" s="119"/>
      <c r="I110" s="119"/>
      <c r="J110" s="119"/>
      <c r="K110" s="119"/>
      <c r="L110" s="119"/>
      <c r="M110" s="119"/>
      <c r="N110" s="119"/>
      <c r="O110" s="119"/>
      <c r="P110" s="119"/>
      <c r="Q110" s="119"/>
      <c r="R110" s="119"/>
      <c r="S110" s="119"/>
      <c r="T110" s="119"/>
      <c r="U110" s="119"/>
      <c r="V110" s="119"/>
      <c r="W110" s="119"/>
      <c r="X110" s="119"/>
      <c r="Y110" s="119"/>
      <c r="Z110" s="119"/>
      <c r="AA110" s="119"/>
      <c r="AB110" s="119"/>
      <c r="AC110" s="119"/>
      <c r="AD110" s="119"/>
      <c r="AE110" s="119"/>
      <c r="AF110" s="119"/>
      <c r="AG110" s="119"/>
      <c r="AH110" s="119"/>
      <c r="AI110" s="119"/>
      <c r="AJ110" s="119"/>
      <c r="AK110" s="119"/>
      <c r="AL110" s="119"/>
      <c r="AM110" s="119"/>
      <c r="AN110" s="119"/>
      <c r="AO110" s="119"/>
      <c r="AP110" s="119"/>
      <c r="AQ110" s="119"/>
      <c r="AR110" s="119"/>
      <c r="AS110" s="119"/>
      <c r="AT110" s="119"/>
    </row>
    <row r="111" ht="15.75" customHeight="1">
      <c r="A111" s="119"/>
      <c r="B111" s="119"/>
      <c r="C111" s="119"/>
      <c r="D111" s="119"/>
      <c r="E111" s="119"/>
      <c r="F111" s="119"/>
      <c r="G111" s="119"/>
      <c r="H111" s="119"/>
      <c r="I111" s="119"/>
      <c r="J111" s="119"/>
      <c r="K111" s="119"/>
      <c r="L111" s="119"/>
      <c r="M111" s="119"/>
      <c r="N111" s="119"/>
      <c r="O111" s="119"/>
      <c r="P111" s="119"/>
      <c r="Q111" s="119"/>
      <c r="R111" s="119"/>
      <c r="S111" s="119"/>
      <c r="T111" s="119"/>
      <c r="U111" s="119"/>
      <c r="V111" s="119"/>
      <c r="W111" s="119"/>
      <c r="X111" s="119"/>
      <c r="Y111" s="119"/>
      <c r="Z111" s="119"/>
      <c r="AA111" s="119"/>
      <c r="AB111" s="119"/>
      <c r="AC111" s="119"/>
      <c r="AD111" s="119"/>
      <c r="AE111" s="119"/>
      <c r="AF111" s="119"/>
      <c r="AG111" s="119"/>
      <c r="AH111" s="119"/>
      <c r="AI111" s="119"/>
      <c r="AJ111" s="119"/>
      <c r="AK111" s="119"/>
      <c r="AL111" s="119"/>
      <c r="AM111" s="119"/>
      <c r="AN111" s="119"/>
      <c r="AO111" s="119"/>
      <c r="AP111" s="119"/>
      <c r="AQ111" s="119"/>
      <c r="AR111" s="119"/>
      <c r="AS111" s="119"/>
      <c r="AT111" s="119"/>
    </row>
    <row r="112" ht="15.75" customHeight="1">
      <c r="A112" s="119"/>
      <c r="B112" s="119"/>
      <c r="C112" s="119"/>
      <c r="D112" s="119"/>
      <c r="E112" s="119"/>
      <c r="F112" s="119"/>
      <c r="G112" s="119"/>
      <c r="H112" s="119"/>
      <c r="I112" s="119"/>
      <c r="J112" s="119"/>
      <c r="K112" s="119"/>
      <c r="L112" s="119"/>
      <c r="M112" s="119"/>
      <c r="N112" s="119"/>
      <c r="O112" s="119"/>
      <c r="P112" s="119"/>
      <c r="Q112" s="119"/>
      <c r="R112" s="119"/>
      <c r="S112" s="119"/>
      <c r="T112" s="119"/>
      <c r="U112" s="119"/>
      <c r="V112" s="119"/>
      <c r="W112" s="119"/>
      <c r="X112" s="119"/>
      <c r="Y112" s="119"/>
      <c r="Z112" s="119"/>
      <c r="AA112" s="119"/>
      <c r="AB112" s="119"/>
      <c r="AC112" s="119"/>
      <c r="AD112" s="119"/>
      <c r="AE112" s="119"/>
      <c r="AF112" s="119"/>
      <c r="AG112" s="119"/>
      <c r="AH112" s="119"/>
      <c r="AI112" s="119"/>
      <c r="AJ112" s="119"/>
      <c r="AK112" s="119"/>
      <c r="AL112" s="119"/>
      <c r="AM112" s="119"/>
      <c r="AN112" s="119"/>
      <c r="AO112" s="119"/>
      <c r="AP112" s="119"/>
      <c r="AQ112" s="119"/>
      <c r="AR112" s="119"/>
      <c r="AS112" s="119"/>
      <c r="AT112" s="119"/>
    </row>
    <row r="113" ht="15.75" customHeight="1">
      <c r="A113" s="119"/>
      <c r="B113" s="119"/>
      <c r="C113" s="119"/>
      <c r="D113" s="119"/>
      <c r="E113" s="119"/>
      <c r="F113" s="119"/>
      <c r="G113" s="119"/>
      <c r="H113" s="119"/>
      <c r="I113" s="119"/>
      <c r="J113" s="119"/>
      <c r="K113" s="119"/>
      <c r="L113" s="119"/>
      <c r="M113" s="119"/>
      <c r="N113" s="119"/>
      <c r="O113" s="119"/>
      <c r="P113" s="119"/>
      <c r="Q113" s="119"/>
      <c r="R113" s="119"/>
      <c r="S113" s="119"/>
      <c r="T113" s="119"/>
      <c r="U113" s="119"/>
      <c r="V113" s="119"/>
      <c r="W113" s="119"/>
      <c r="X113" s="119"/>
      <c r="Y113" s="119"/>
      <c r="Z113" s="119"/>
      <c r="AA113" s="119"/>
      <c r="AB113" s="119"/>
      <c r="AC113" s="119"/>
      <c r="AD113" s="119"/>
      <c r="AE113" s="119"/>
      <c r="AF113" s="119"/>
      <c r="AG113" s="119"/>
      <c r="AH113" s="119"/>
      <c r="AI113" s="119"/>
      <c r="AJ113" s="119"/>
      <c r="AK113" s="119"/>
      <c r="AL113" s="119"/>
      <c r="AM113" s="119"/>
      <c r="AN113" s="119"/>
      <c r="AO113" s="119"/>
      <c r="AP113" s="119"/>
      <c r="AQ113" s="119"/>
      <c r="AR113" s="119"/>
      <c r="AS113" s="119"/>
      <c r="AT113" s="119"/>
    </row>
    <row r="114" ht="15.75" customHeight="1">
      <c r="A114" s="119"/>
      <c r="B114" s="119"/>
      <c r="C114" s="119"/>
      <c r="D114" s="119"/>
      <c r="E114" s="119"/>
      <c r="F114" s="119"/>
      <c r="G114" s="119"/>
      <c r="H114" s="119"/>
      <c r="I114" s="119"/>
      <c r="J114" s="119"/>
      <c r="K114" s="119"/>
      <c r="L114" s="119"/>
      <c r="M114" s="119"/>
      <c r="N114" s="119"/>
      <c r="O114" s="119"/>
      <c r="P114" s="119"/>
      <c r="Q114" s="119"/>
      <c r="R114" s="119"/>
      <c r="S114" s="119"/>
      <c r="T114" s="119"/>
      <c r="U114" s="119"/>
      <c r="V114" s="119"/>
      <c r="W114" s="119"/>
      <c r="X114" s="119"/>
      <c r="Y114" s="119"/>
      <c r="Z114" s="119"/>
      <c r="AA114" s="119"/>
      <c r="AB114" s="119"/>
      <c r="AC114" s="119"/>
      <c r="AD114" s="119"/>
      <c r="AE114" s="119"/>
      <c r="AF114" s="119"/>
      <c r="AG114" s="119"/>
      <c r="AH114" s="119"/>
      <c r="AI114" s="119"/>
      <c r="AJ114" s="119"/>
      <c r="AK114" s="119"/>
      <c r="AL114" s="119"/>
      <c r="AM114" s="119"/>
      <c r="AN114" s="119"/>
      <c r="AO114" s="119"/>
      <c r="AP114" s="119"/>
      <c r="AQ114" s="119"/>
      <c r="AR114" s="119"/>
      <c r="AS114" s="119"/>
      <c r="AT114" s="119"/>
    </row>
    <row r="115" ht="15.75" customHeight="1">
      <c r="A115" s="119"/>
      <c r="B115" s="119"/>
      <c r="C115" s="119"/>
      <c r="D115" s="119"/>
      <c r="E115" s="119"/>
      <c r="F115" s="119"/>
      <c r="G115" s="119"/>
      <c r="H115" s="119"/>
      <c r="I115" s="119"/>
      <c r="J115" s="119"/>
      <c r="K115" s="119"/>
      <c r="L115" s="119"/>
      <c r="M115" s="119"/>
      <c r="N115" s="119"/>
      <c r="O115" s="119"/>
      <c r="P115" s="119"/>
      <c r="Q115" s="119"/>
      <c r="R115" s="119"/>
      <c r="S115" s="119"/>
      <c r="T115" s="119"/>
      <c r="U115" s="119"/>
      <c r="V115" s="119"/>
      <c r="W115" s="119"/>
      <c r="X115" s="119"/>
      <c r="Y115" s="119"/>
      <c r="Z115" s="119"/>
      <c r="AA115" s="119"/>
      <c r="AB115" s="119"/>
      <c r="AC115" s="119"/>
      <c r="AD115" s="119"/>
      <c r="AE115" s="119"/>
      <c r="AF115" s="119"/>
      <c r="AG115" s="119"/>
      <c r="AH115" s="119"/>
      <c r="AI115" s="119"/>
      <c r="AJ115" s="119"/>
      <c r="AK115" s="119"/>
      <c r="AL115" s="119"/>
      <c r="AM115" s="119"/>
      <c r="AN115" s="119"/>
      <c r="AO115" s="119"/>
      <c r="AP115" s="119"/>
      <c r="AQ115" s="119"/>
      <c r="AR115" s="119"/>
      <c r="AS115" s="119"/>
      <c r="AT115" s="119"/>
    </row>
    <row r="116" ht="15.75" customHeight="1">
      <c r="A116" s="119"/>
      <c r="B116" s="119"/>
      <c r="C116" s="119"/>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119"/>
      <c r="AO116" s="119"/>
      <c r="AP116" s="119"/>
      <c r="AQ116" s="119"/>
      <c r="AR116" s="119"/>
      <c r="AS116" s="119"/>
      <c r="AT116" s="119"/>
    </row>
    <row r="117" ht="15.75" customHeight="1">
      <c r="A117" s="119"/>
      <c r="B117" s="119"/>
      <c r="C117" s="119"/>
      <c r="D117" s="119"/>
      <c r="E117" s="119"/>
      <c r="F117" s="119"/>
      <c r="G117" s="119"/>
      <c r="H117" s="119"/>
      <c r="I117" s="119"/>
      <c r="J117" s="119"/>
      <c r="K117" s="119"/>
      <c r="L117" s="119"/>
      <c r="M117" s="119"/>
      <c r="N117" s="119"/>
      <c r="O117" s="119"/>
      <c r="P117" s="119"/>
      <c r="Q117" s="119"/>
      <c r="R117" s="119"/>
      <c r="S117" s="119"/>
      <c r="T117" s="119"/>
      <c r="U117" s="119"/>
      <c r="V117" s="119"/>
      <c r="W117" s="119"/>
      <c r="X117" s="119"/>
      <c r="Y117" s="119"/>
      <c r="Z117" s="119"/>
      <c r="AA117" s="119"/>
      <c r="AB117" s="119"/>
      <c r="AC117" s="119"/>
      <c r="AD117" s="119"/>
      <c r="AE117" s="119"/>
      <c r="AF117" s="119"/>
      <c r="AG117" s="119"/>
      <c r="AH117" s="119"/>
      <c r="AI117" s="119"/>
      <c r="AJ117" s="119"/>
      <c r="AK117" s="119"/>
      <c r="AL117" s="119"/>
      <c r="AM117" s="119"/>
      <c r="AN117" s="119"/>
      <c r="AO117" s="119"/>
      <c r="AP117" s="119"/>
      <c r="AQ117" s="119"/>
      <c r="AR117" s="119"/>
      <c r="AS117" s="119"/>
      <c r="AT117" s="119"/>
    </row>
    <row r="118" ht="15.75" customHeight="1">
      <c r="A118" s="119"/>
      <c r="B118" s="119"/>
      <c r="C118" s="119"/>
      <c r="D118" s="119"/>
      <c r="E118" s="119"/>
      <c r="F118" s="119"/>
      <c r="G118" s="119"/>
      <c r="H118" s="119"/>
      <c r="I118" s="119"/>
      <c r="J118" s="119"/>
      <c r="K118" s="119"/>
      <c r="L118" s="119"/>
      <c r="M118" s="119"/>
      <c r="N118" s="119"/>
      <c r="O118" s="119"/>
      <c r="P118" s="119"/>
      <c r="Q118" s="119"/>
      <c r="R118" s="119"/>
      <c r="S118" s="119"/>
      <c r="T118" s="119"/>
      <c r="U118" s="119"/>
      <c r="V118" s="119"/>
      <c r="W118" s="119"/>
      <c r="X118" s="119"/>
      <c r="Y118" s="119"/>
      <c r="Z118" s="119"/>
      <c r="AA118" s="119"/>
      <c r="AB118" s="119"/>
      <c r="AC118" s="119"/>
      <c r="AD118" s="119"/>
      <c r="AE118" s="119"/>
      <c r="AF118" s="119"/>
      <c r="AG118" s="119"/>
      <c r="AH118" s="119"/>
      <c r="AI118" s="119"/>
      <c r="AJ118" s="119"/>
      <c r="AK118" s="119"/>
      <c r="AL118" s="119"/>
      <c r="AM118" s="119"/>
      <c r="AN118" s="119"/>
      <c r="AO118" s="119"/>
      <c r="AP118" s="119"/>
      <c r="AQ118" s="119"/>
      <c r="AR118" s="119"/>
      <c r="AS118" s="119"/>
      <c r="AT118" s="119"/>
    </row>
    <row r="119" ht="15.75" customHeight="1">
      <c r="A119" s="119"/>
      <c r="B119" s="119"/>
      <c r="C119" s="119"/>
      <c r="D119" s="119"/>
      <c r="E119" s="119"/>
      <c r="F119" s="119"/>
      <c r="G119" s="119"/>
      <c r="H119" s="119"/>
      <c r="I119" s="119"/>
      <c r="J119" s="119"/>
      <c r="K119" s="119"/>
      <c r="L119" s="119"/>
      <c r="M119" s="119"/>
      <c r="N119" s="119"/>
      <c r="O119" s="119"/>
      <c r="P119" s="119"/>
      <c r="Q119" s="119"/>
      <c r="R119" s="119"/>
      <c r="S119" s="119"/>
      <c r="T119" s="119"/>
      <c r="U119" s="119"/>
      <c r="V119" s="119"/>
      <c r="W119" s="119"/>
      <c r="X119" s="119"/>
      <c r="Y119" s="119"/>
      <c r="Z119" s="119"/>
      <c r="AA119" s="119"/>
      <c r="AB119" s="119"/>
      <c r="AC119" s="119"/>
      <c r="AD119" s="119"/>
      <c r="AE119" s="119"/>
      <c r="AF119" s="119"/>
      <c r="AG119" s="119"/>
      <c r="AH119" s="119"/>
      <c r="AI119" s="119"/>
      <c r="AJ119" s="119"/>
      <c r="AK119" s="119"/>
      <c r="AL119" s="119"/>
      <c r="AM119" s="119"/>
      <c r="AN119" s="119"/>
      <c r="AO119" s="119"/>
      <c r="AP119" s="119"/>
      <c r="AQ119" s="119"/>
      <c r="AR119" s="119"/>
      <c r="AS119" s="119"/>
      <c r="AT119" s="119"/>
    </row>
    <row r="120" ht="15.75" customHeight="1">
      <c r="A120" s="119"/>
      <c r="B120" s="119"/>
      <c r="C120" s="119"/>
      <c r="D120" s="119"/>
      <c r="E120" s="119"/>
      <c r="F120" s="119"/>
      <c r="G120" s="119"/>
      <c r="H120" s="119"/>
      <c r="I120" s="119"/>
      <c r="J120" s="119"/>
      <c r="K120" s="119"/>
      <c r="L120" s="119"/>
      <c r="M120" s="119"/>
      <c r="N120" s="119"/>
      <c r="O120" s="119"/>
      <c r="P120" s="119"/>
      <c r="Q120" s="119"/>
      <c r="R120" s="119"/>
      <c r="S120" s="119"/>
      <c r="T120" s="119"/>
      <c r="U120" s="119"/>
      <c r="V120" s="119"/>
      <c r="W120" s="119"/>
      <c r="X120" s="119"/>
      <c r="Y120" s="119"/>
      <c r="Z120" s="119"/>
      <c r="AA120" s="119"/>
      <c r="AB120" s="119"/>
      <c r="AC120" s="119"/>
      <c r="AD120" s="119"/>
      <c r="AE120" s="119"/>
      <c r="AF120" s="119"/>
      <c r="AG120" s="119"/>
      <c r="AH120" s="119"/>
      <c r="AI120" s="119"/>
      <c r="AJ120" s="119"/>
      <c r="AK120" s="119"/>
      <c r="AL120" s="119"/>
      <c r="AM120" s="119"/>
      <c r="AN120" s="119"/>
      <c r="AO120" s="119"/>
      <c r="AP120" s="119"/>
      <c r="AQ120" s="119"/>
      <c r="AR120" s="119"/>
      <c r="AS120" s="119"/>
      <c r="AT120" s="119"/>
    </row>
    <row r="121" ht="15.75" customHeight="1">
      <c r="A121" s="119"/>
      <c r="B121" s="119"/>
      <c r="C121" s="119"/>
      <c r="D121" s="119"/>
      <c r="E121" s="119"/>
      <c r="F121" s="119"/>
      <c r="G121" s="119"/>
      <c r="H121" s="119"/>
      <c r="I121" s="119"/>
      <c r="J121" s="119"/>
      <c r="K121" s="119"/>
      <c r="L121" s="119"/>
      <c r="M121" s="119"/>
      <c r="N121" s="119"/>
      <c r="O121" s="119"/>
      <c r="P121" s="119"/>
      <c r="Q121" s="119"/>
      <c r="R121" s="119"/>
      <c r="S121" s="119"/>
      <c r="T121" s="119"/>
      <c r="U121" s="119"/>
      <c r="V121" s="119"/>
      <c r="W121" s="119"/>
      <c r="X121" s="119"/>
      <c r="Y121" s="119"/>
      <c r="Z121" s="119"/>
      <c r="AA121" s="119"/>
      <c r="AB121" s="119"/>
      <c r="AC121" s="119"/>
      <c r="AD121" s="119"/>
      <c r="AE121" s="119"/>
      <c r="AF121" s="119"/>
      <c r="AG121" s="119"/>
      <c r="AH121" s="119"/>
      <c r="AI121" s="119"/>
      <c r="AJ121" s="119"/>
      <c r="AK121" s="119"/>
      <c r="AL121" s="119"/>
      <c r="AM121" s="119"/>
      <c r="AN121" s="119"/>
      <c r="AO121" s="119"/>
      <c r="AP121" s="119"/>
      <c r="AQ121" s="119"/>
      <c r="AR121" s="119"/>
      <c r="AS121" s="119"/>
      <c r="AT121" s="119"/>
    </row>
    <row r="122" ht="15.75" customHeight="1">
      <c r="A122" s="119"/>
      <c r="B122" s="119"/>
      <c r="C122" s="119"/>
      <c r="D122" s="119"/>
      <c r="E122" s="119"/>
      <c r="F122" s="119"/>
      <c r="G122" s="119"/>
      <c r="H122" s="119"/>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19"/>
      <c r="AP122" s="119"/>
      <c r="AQ122" s="119"/>
      <c r="AR122" s="119"/>
      <c r="AS122" s="119"/>
      <c r="AT122" s="119"/>
    </row>
    <row r="123" ht="15.75" customHeight="1">
      <c r="A123" s="119"/>
      <c r="B123" s="119"/>
      <c r="C123" s="119"/>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119"/>
      <c r="AO123" s="119"/>
      <c r="AP123" s="119"/>
      <c r="AQ123" s="119"/>
      <c r="AR123" s="119"/>
      <c r="AS123" s="119"/>
      <c r="AT123" s="119"/>
    </row>
    <row r="124" ht="15.75" customHeight="1">
      <c r="A124" s="119"/>
      <c r="B124" s="119"/>
      <c r="C124" s="119"/>
      <c r="D124" s="119"/>
      <c r="E124" s="119"/>
      <c r="F124" s="119"/>
      <c r="G124" s="119"/>
      <c r="H124" s="119"/>
      <c r="I124" s="119"/>
      <c r="J124" s="119"/>
      <c r="K124" s="119"/>
      <c r="L124" s="119"/>
      <c r="M124" s="119"/>
      <c r="N124" s="119"/>
      <c r="O124" s="119"/>
      <c r="P124" s="119"/>
      <c r="Q124" s="119"/>
      <c r="R124" s="119"/>
      <c r="S124" s="119"/>
      <c r="T124" s="119"/>
      <c r="U124" s="119"/>
      <c r="V124" s="119"/>
      <c r="W124" s="119"/>
      <c r="X124" s="119"/>
      <c r="Y124" s="119"/>
      <c r="Z124" s="119"/>
      <c r="AA124" s="119"/>
      <c r="AB124" s="119"/>
      <c r="AC124" s="119"/>
      <c r="AD124" s="119"/>
      <c r="AE124" s="119"/>
      <c r="AF124" s="119"/>
      <c r="AG124" s="119"/>
      <c r="AH124" s="119"/>
      <c r="AI124" s="119"/>
      <c r="AJ124" s="119"/>
      <c r="AK124" s="119"/>
      <c r="AL124" s="119"/>
      <c r="AM124" s="119"/>
      <c r="AN124" s="119"/>
      <c r="AO124" s="119"/>
      <c r="AP124" s="119"/>
      <c r="AQ124" s="119"/>
      <c r="AR124" s="119"/>
      <c r="AS124" s="119"/>
      <c r="AT124" s="119"/>
    </row>
    <row r="125" ht="15.75" customHeight="1">
      <c r="A125" s="119"/>
      <c r="B125" s="119"/>
      <c r="C125" s="119"/>
      <c r="D125" s="119"/>
      <c r="E125" s="119"/>
      <c r="F125" s="119"/>
      <c r="G125" s="119"/>
      <c r="H125" s="119"/>
      <c r="I125" s="119"/>
      <c r="J125" s="119"/>
      <c r="K125" s="119"/>
      <c r="L125" s="119"/>
      <c r="M125" s="119"/>
      <c r="N125" s="119"/>
      <c r="O125" s="119"/>
      <c r="P125" s="119"/>
      <c r="Q125" s="119"/>
      <c r="R125" s="119"/>
      <c r="S125" s="119"/>
      <c r="T125" s="119"/>
      <c r="U125" s="119"/>
      <c r="V125" s="119"/>
      <c r="W125" s="119"/>
      <c r="X125" s="119"/>
      <c r="Y125" s="119"/>
      <c r="Z125" s="119"/>
      <c r="AA125" s="119"/>
      <c r="AB125" s="119"/>
      <c r="AC125" s="119"/>
      <c r="AD125" s="119"/>
      <c r="AE125" s="119"/>
      <c r="AF125" s="119"/>
      <c r="AG125" s="119"/>
      <c r="AH125" s="119"/>
      <c r="AI125" s="119"/>
      <c r="AJ125" s="119"/>
      <c r="AK125" s="119"/>
      <c r="AL125" s="119"/>
      <c r="AM125" s="119"/>
      <c r="AN125" s="119"/>
      <c r="AO125" s="119"/>
      <c r="AP125" s="119"/>
      <c r="AQ125" s="119"/>
      <c r="AR125" s="119"/>
      <c r="AS125" s="119"/>
      <c r="AT125" s="119"/>
    </row>
    <row r="126" ht="15.75" customHeight="1">
      <c r="A126" s="119"/>
      <c r="B126" s="119"/>
      <c r="C126" s="119"/>
      <c r="D126" s="119"/>
      <c r="E126" s="119"/>
      <c r="F126" s="119"/>
      <c r="G126" s="119"/>
      <c r="H126" s="119"/>
      <c r="I126" s="119"/>
      <c r="J126" s="119"/>
      <c r="K126" s="119"/>
      <c r="L126" s="119"/>
      <c r="M126" s="119"/>
      <c r="N126" s="119"/>
      <c r="O126" s="119"/>
      <c r="P126" s="119"/>
      <c r="Q126" s="119"/>
      <c r="R126" s="119"/>
      <c r="S126" s="119"/>
      <c r="T126" s="119"/>
      <c r="U126" s="119"/>
      <c r="V126" s="119"/>
      <c r="W126" s="119"/>
      <c r="X126" s="119"/>
      <c r="Y126" s="119"/>
      <c r="Z126" s="119"/>
      <c r="AA126" s="119"/>
      <c r="AB126" s="119"/>
      <c r="AC126" s="119"/>
      <c r="AD126" s="119"/>
      <c r="AE126" s="119"/>
      <c r="AF126" s="119"/>
      <c r="AG126" s="119"/>
      <c r="AH126" s="119"/>
      <c r="AI126" s="119"/>
      <c r="AJ126" s="119"/>
      <c r="AK126" s="119"/>
      <c r="AL126" s="119"/>
      <c r="AM126" s="119"/>
      <c r="AN126" s="119"/>
      <c r="AO126" s="119"/>
      <c r="AP126" s="119"/>
      <c r="AQ126" s="119"/>
      <c r="AR126" s="119"/>
      <c r="AS126" s="119"/>
      <c r="AT126" s="119"/>
    </row>
    <row r="127" ht="15.75" customHeight="1">
      <c r="A127" s="119"/>
      <c r="B127" s="119"/>
      <c r="C127" s="119"/>
      <c r="D127" s="119"/>
      <c r="E127" s="119"/>
      <c r="F127" s="119"/>
      <c r="G127" s="119"/>
      <c r="H127" s="119"/>
      <c r="I127" s="119"/>
      <c r="J127" s="119"/>
      <c r="K127" s="119"/>
      <c r="L127" s="119"/>
      <c r="M127" s="119"/>
      <c r="N127" s="119"/>
      <c r="O127" s="119"/>
      <c r="P127" s="119"/>
      <c r="Q127" s="119"/>
      <c r="R127" s="119"/>
      <c r="S127" s="119"/>
      <c r="T127" s="119"/>
      <c r="U127" s="119"/>
      <c r="V127" s="119"/>
      <c r="W127" s="119"/>
      <c r="X127" s="119"/>
      <c r="Y127" s="119"/>
      <c r="Z127" s="119"/>
      <c r="AA127" s="119"/>
      <c r="AB127" s="119"/>
      <c r="AC127" s="119"/>
      <c r="AD127" s="119"/>
      <c r="AE127" s="119"/>
      <c r="AF127" s="119"/>
      <c r="AG127" s="119"/>
      <c r="AH127" s="119"/>
      <c r="AI127" s="119"/>
      <c r="AJ127" s="119"/>
      <c r="AK127" s="119"/>
      <c r="AL127" s="119"/>
      <c r="AM127" s="119"/>
      <c r="AN127" s="119"/>
      <c r="AO127" s="119"/>
      <c r="AP127" s="119"/>
      <c r="AQ127" s="119"/>
      <c r="AR127" s="119"/>
      <c r="AS127" s="119"/>
      <c r="AT127" s="119"/>
    </row>
    <row r="128" ht="15.75" customHeight="1">
      <c r="A128" s="119"/>
      <c r="B128" s="119"/>
      <c r="C128" s="119"/>
      <c r="D128" s="119"/>
      <c r="E128" s="119"/>
      <c r="F128" s="119"/>
      <c r="G128" s="119"/>
      <c r="H128" s="119"/>
      <c r="I128" s="119"/>
      <c r="J128" s="119"/>
      <c r="K128" s="119"/>
      <c r="L128" s="119"/>
      <c r="M128" s="119"/>
      <c r="N128" s="119"/>
      <c r="O128" s="119"/>
      <c r="P128" s="119"/>
      <c r="Q128" s="119"/>
      <c r="R128" s="119"/>
      <c r="S128" s="119"/>
      <c r="T128" s="119"/>
      <c r="U128" s="119"/>
      <c r="V128" s="119"/>
      <c r="W128" s="119"/>
      <c r="X128" s="119"/>
      <c r="Y128" s="119"/>
      <c r="Z128" s="119"/>
      <c r="AA128" s="119"/>
      <c r="AB128" s="119"/>
      <c r="AC128" s="119"/>
      <c r="AD128" s="119"/>
      <c r="AE128" s="119"/>
      <c r="AF128" s="119"/>
      <c r="AG128" s="119"/>
      <c r="AH128" s="119"/>
      <c r="AI128" s="119"/>
      <c r="AJ128" s="119"/>
      <c r="AK128" s="119"/>
      <c r="AL128" s="119"/>
      <c r="AM128" s="119"/>
      <c r="AN128" s="119"/>
      <c r="AO128" s="119"/>
      <c r="AP128" s="119"/>
      <c r="AQ128" s="119"/>
      <c r="AR128" s="119"/>
      <c r="AS128" s="119"/>
      <c r="AT128" s="119"/>
    </row>
    <row r="129" ht="15.75" customHeight="1">
      <c r="A129" s="119"/>
      <c r="B129" s="119"/>
      <c r="C129" s="119"/>
      <c r="D129" s="119"/>
      <c r="E129" s="119"/>
      <c r="F129" s="119"/>
      <c r="G129" s="119"/>
      <c r="H129" s="119"/>
      <c r="I129" s="119"/>
      <c r="J129" s="119"/>
      <c r="K129" s="119"/>
      <c r="L129" s="119"/>
      <c r="M129" s="119"/>
      <c r="N129" s="119"/>
      <c r="O129" s="119"/>
      <c r="P129" s="119"/>
      <c r="Q129" s="119"/>
      <c r="R129" s="119"/>
      <c r="S129" s="119"/>
      <c r="T129" s="119"/>
      <c r="U129" s="119"/>
      <c r="V129" s="119"/>
      <c r="W129" s="119"/>
      <c r="X129" s="119"/>
      <c r="Y129" s="119"/>
      <c r="Z129" s="119"/>
      <c r="AA129" s="119"/>
      <c r="AB129" s="119"/>
      <c r="AC129" s="119"/>
      <c r="AD129" s="119"/>
      <c r="AE129" s="119"/>
      <c r="AF129" s="119"/>
      <c r="AG129" s="119"/>
      <c r="AH129" s="119"/>
      <c r="AI129" s="119"/>
      <c r="AJ129" s="119"/>
      <c r="AK129" s="119"/>
      <c r="AL129" s="119"/>
      <c r="AM129" s="119"/>
      <c r="AN129" s="119"/>
      <c r="AO129" s="119"/>
      <c r="AP129" s="119"/>
      <c r="AQ129" s="119"/>
      <c r="AR129" s="119"/>
      <c r="AS129" s="119"/>
      <c r="AT129" s="119"/>
    </row>
    <row r="130" ht="15.75" customHeight="1">
      <c r="A130" s="119"/>
      <c r="B130" s="119"/>
      <c r="C130" s="119"/>
      <c r="D130" s="119"/>
      <c r="E130" s="119"/>
      <c r="F130" s="119"/>
      <c r="G130" s="119"/>
      <c r="H130" s="119"/>
      <c r="I130" s="119"/>
      <c r="J130" s="119"/>
      <c r="K130" s="119"/>
      <c r="L130" s="119"/>
      <c r="M130" s="119"/>
      <c r="N130" s="119"/>
      <c r="O130" s="119"/>
      <c r="P130" s="119"/>
      <c r="Q130" s="119"/>
      <c r="R130" s="119"/>
      <c r="S130" s="119"/>
      <c r="T130" s="119"/>
      <c r="U130" s="119"/>
      <c r="V130" s="119"/>
      <c r="W130" s="119"/>
      <c r="X130" s="119"/>
      <c r="Y130" s="119"/>
      <c r="Z130" s="119"/>
      <c r="AA130" s="119"/>
      <c r="AB130" s="119"/>
      <c r="AC130" s="119"/>
      <c r="AD130" s="119"/>
      <c r="AE130" s="119"/>
      <c r="AF130" s="119"/>
      <c r="AG130" s="119"/>
      <c r="AH130" s="119"/>
      <c r="AI130" s="119"/>
      <c r="AJ130" s="119"/>
      <c r="AK130" s="119"/>
      <c r="AL130" s="119"/>
      <c r="AM130" s="119"/>
      <c r="AN130" s="119"/>
      <c r="AO130" s="119"/>
      <c r="AP130" s="119"/>
      <c r="AQ130" s="119"/>
      <c r="AR130" s="119"/>
      <c r="AS130" s="119"/>
      <c r="AT130" s="119"/>
    </row>
    <row r="131" ht="15.75" customHeight="1">
      <c r="A131" s="119"/>
      <c r="B131" s="119"/>
      <c r="C131" s="119"/>
      <c r="D131" s="119"/>
      <c r="E131" s="119"/>
      <c r="F131" s="119"/>
      <c r="G131" s="119"/>
      <c r="H131" s="119"/>
      <c r="I131" s="119"/>
      <c r="J131" s="119"/>
      <c r="K131" s="119"/>
      <c r="L131" s="119"/>
      <c r="M131" s="119"/>
      <c r="N131" s="119"/>
      <c r="O131" s="119"/>
      <c r="P131" s="119"/>
      <c r="Q131" s="119"/>
      <c r="R131" s="119"/>
      <c r="S131" s="119"/>
      <c r="T131" s="119"/>
      <c r="U131" s="119"/>
      <c r="V131" s="119"/>
      <c r="W131" s="119"/>
      <c r="X131" s="119"/>
      <c r="Y131" s="119"/>
      <c r="Z131" s="119"/>
      <c r="AA131" s="119"/>
      <c r="AB131" s="119"/>
      <c r="AC131" s="119"/>
      <c r="AD131" s="119"/>
      <c r="AE131" s="119"/>
      <c r="AF131" s="119"/>
      <c r="AG131" s="119"/>
      <c r="AH131" s="119"/>
      <c r="AI131" s="119"/>
      <c r="AJ131" s="119"/>
      <c r="AK131" s="119"/>
      <c r="AL131" s="119"/>
      <c r="AM131" s="119"/>
      <c r="AN131" s="119"/>
      <c r="AO131" s="119"/>
      <c r="AP131" s="119"/>
      <c r="AQ131" s="119"/>
      <c r="AR131" s="119"/>
      <c r="AS131" s="119"/>
      <c r="AT131" s="119"/>
    </row>
    <row r="132" ht="15.75" customHeight="1">
      <c r="A132" s="119"/>
      <c r="B132" s="119"/>
      <c r="C132" s="119"/>
      <c r="D132" s="119"/>
      <c r="E132" s="119"/>
      <c r="F132" s="119"/>
      <c r="G132" s="119"/>
      <c r="H132" s="119"/>
      <c r="I132" s="119"/>
      <c r="J132" s="119"/>
      <c r="K132" s="119"/>
      <c r="L132" s="119"/>
      <c r="M132" s="119"/>
      <c r="N132" s="119"/>
      <c r="O132" s="119"/>
      <c r="P132" s="119"/>
      <c r="Q132" s="119"/>
      <c r="R132" s="119"/>
      <c r="S132" s="119"/>
      <c r="T132" s="119"/>
      <c r="U132" s="119"/>
      <c r="V132" s="119"/>
      <c r="W132" s="119"/>
      <c r="X132" s="119"/>
      <c r="Y132" s="119"/>
      <c r="Z132" s="119"/>
      <c r="AA132" s="119"/>
      <c r="AB132" s="119"/>
      <c r="AC132" s="119"/>
      <c r="AD132" s="119"/>
      <c r="AE132" s="119"/>
      <c r="AF132" s="119"/>
      <c r="AG132" s="119"/>
      <c r="AH132" s="119"/>
      <c r="AI132" s="119"/>
      <c r="AJ132" s="119"/>
      <c r="AK132" s="119"/>
      <c r="AL132" s="119"/>
      <c r="AM132" s="119"/>
      <c r="AN132" s="119"/>
      <c r="AO132" s="119"/>
      <c r="AP132" s="119"/>
      <c r="AQ132" s="119"/>
      <c r="AR132" s="119"/>
      <c r="AS132" s="119"/>
      <c r="AT132" s="119"/>
    </row>
    <row r="133" ht="15.75" customHeight="1">
      <c r="A133" s="119"/>
      <c r="B133" s="119"/>
      <c r="C133" s="119"/>
      <c r="D133" s="119"/>
      <c r="E133" s="119"/>
      <c r="F133" s="119"/>
      <c r="G133" s="119"/>
      <c r="H133" s="119"/>
      <c r="I133" s="119"/>
      <c r="J133" s="119"/>
      <c r="K133" s="119"/>
      <c r="L133" s="119"/>
      <c r="M133" s="119"/>
      <c r="N133" s="119"/>
      <c r="O133" s="119"/>
      <c r="P133" s="119"/>
      <c r="Q133" s="119"/>
      <c r="R133" s="119"/>
      <c r="S133" s="119"/>
      <c r="T133" s="119"/>
      <c r="U133" s="119"/>
      <c r="V133" s="119"/>
      <c r="W133" s="119"/>
      <c r="X133" s="119"/>
      <c r="Y133" s="119"/>
      <c r="Z133" s="119"/>
      <c r="AA133" s="119"/>
      <c r="AB133" s="119"/>
      <c r="AC133" s="119"/>
      <c r="AD133" s="119"/>
      <c r="AE133" s="119"/>
      <c r="AF133" s="119"/>
      <c r="AG133" s="119"/>
      <c r="AH133" s="119"/>
      <c r="AI133" s="119"/>
      <c r="AJ133" s="119"/>
      <c r="AK133" s="119"/>
      <c r="AL133" s="119"/>
      <c r="AM133" s="119"/>
      <c r="AN133" s="119"/>
      <c r="AO133" s="119"/>
      <c r="AP133" s="119"/>
      <c r="AQ133" s="119"/>
      <c r="AR133" s="119"/>
      <c r="AS133" s="119"/>
      <c r="AT133" s="119"/>
    </row>
    <row r="134" ht="15.75" customHeight="1">
      <c r="A134" s="119"/>
      <c r="B134" s="119"/>
      <c r="C134" s="119"/>
      <c r="D134" s="119"/>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row>
    <row r="135" ht="15.75" customHeight="1">
      <c r="A135" s="119"/>
      <c r="B135" s="119"/>
      <c r="C135" s="119"/>
      <c r="D135" s="119"/>
      <c r="E135" s="119"/>
      <c r="F135" s="119"/>
      <c r="G135" s="119"/>
      <c r="H135" s="119"/>
      <c r="I135" s="119"/>
      <c r="J135" s="119"/>
      <c r="K135" s="119"/>
      <c r="L135" s="119"/>
      <c r="M135" s="119"/>
      <c r="N135" s="119"/>
      <c r="O135" s="119"/>
      <c r="P135" s="119"/>
      <c r="Q135" s="119"/>
      <c r="R135" s="119"/>
      <c r="S135" s="119"/>
      <c r="T135" s="119"/>
      <c r="U135" s="119"/>
      <c r="V135" s="119"/>
      <c r="W135" s="119"/>
      <c r="X135" s="119"/>
      <c r="Y135" s="119"/>
      <c r="Z135" s="119"/>
      <c r="AA135" s="119"/>
      <c r="AB135" s="119"/>
      <c r="AC135" s="119"/>
      <c r="AD135" s="119"/>
      <c r="AE135" s="119"/>
      <c r="AF135" s="119"/>
      <c r="AG135" s="119"/>
      <c r="AH135" s="119"/>
      <c r="AI135" s="119"/>
      <c r="AJ135" s="119"/>
      <c r="AK135" s="119"/>
      <c r="AL135" s="119"/>
      <c r="AM135" s="119"/>
      <c r="AN135" s="119"/>
      <c r="AO135" s="119"/>
      <c r="AP135" s="119"/>
      <c r="AQ135" s="119"/>
      <c r="AR135" s="119"/>
      <c r="AS135" s="119"/>
      <c r="AT135" s="119"/>
    </row>
    <row r="136" ht="15.75" customHeight="1">
      <c r="A136" s="119"/>
      <c r="B136" s="119"/>
      <c r="C136" s="119"/>
      <c r="D136" s="119"/>
      <c r="E136" s="119"/>
      <c r="F136" s="119"/>
      <c r="G136" s="119"/>
      <c r="H136" s="119"/>
      <c r="I136" s="119"/>
      <c r="J136" s="119"/>
      <c r="K136" s="119"/>
      <c r="L136" s="119"/>
      <c r="M136" s="119"/>
      <c r="N136" s="119"/>
      <c r="O136" s="119"/>
      <c r="P136" s="119"/>
      <c r="Q136" s="119"/>
      <c r="R136" s="119"/>
      <c r="S136" s="119"/>
      <c r="T136" s="119"/>
      <c r="U136" s="119"/>
      <c r="V136" s="119"/>
      <c r="W136" s="119"/>
      <c r="X136" s="119"/>
      <c r="Y136" s="119"/>
      <c r="Z136" s="119"/>
      <c r="AA136" s="119"/>
      <c r="AB136" s="119"/>
      <c r="AC136" s="119"/>
      <c r="AD136" s="119"/>
      <c r="AE136" s="119"/>
      <c r="AF136" s="119"/>
      <c r="AG136" s="119"/>
      <c r="AH136" s="119"/>
      <c r="AI136" s="119"/>
      <c r="AJ136" s="119"/>
      <c r="AK136" s="119"/>
      <c r="AL136" s="119"/>
      <c r="AM136" s="119"/>
      <c r="AN136" s="119"/>
      <c r="AO136" s="119"/>
      <c r="AP136" s="119"/>
      <c r="AQ136" s="119"/>
      <c r="AR136" s="119"/>
      <c r="AS136" s="119"/>
      <c r="AT136" s="119"/>
    </row>
    <row r="137" ht="15.75" customHeight="1">
      <c r="A137" s="119"/>
      <c r="B137" s="119"/>
      <c r="C137" s="119"/>
      <c r="D137" s="119"/>
      <c r="E137" s="119"/>
      <c r="F137" s="119"/>
      <c r="G137" s="119"/>
      <c r="H137" s="119"/>
      <c r="I137" s="119"/>
      <c r="J137" s="119"/>
      <c r="K137" s="119"/>
      <c r="L137" s="119"/>
      <c r="M137" s="119"/>
      <c r="N137" s="119"/>
      <c r="O137" s="119"/>
      <c r="P137" s="119"/>
      <c r="Q137" s="119"/>
      <c r="R137" s="119"/>
      <c r="S137" s="119"/>
      <c r="T137" s="119"/>
      <c r="U137" s="119"/>
      <c r="V137" s="119"/>
      <c r="W137" s="119"/>
      <c r="X137" s="119"/>
      <c r="Y137" s="119"/>
      <c r="Z137" s="119"/>
      <c r="AA137" s="119"/>
      <c r="AB137" s="119"/>
      <c r="AC137" s="119"/>
      <c r="AD137" s="119"/>
      <c r="AE137" s="119"/>
      <c r="AF137" s="119"/>
      <c r="AG137" s="119"/>
      <c r="AH137" s="119"/>
      <c r="AI137" s="119"/>
      <c r="AJ137" s="119"/>
      <c r="AK137" s="119"/>
      <c r="AL137" s="119"/>
      <c r="AM137" s="119"/>
      <c r="AN137" s="119"/>
      <c r="AO137" s="119"/>
      <c r="AP137" s="119"/>
      <c r="AQ137" s="119"/>
      <c r="AR137" s="119"/>
      <c r="AS137" s="119"/>
      <c r="AT137" s="119"/>
    </row>
    <row r="138" ht="15.75" customHeight="1">
      <c r="A138" s="119"/>
      <c r="B138" s="119"/>
      <c r="C138" s="119"/>
      <c r="D138" s="119"/>
      <c r="E138" s="119"/>
      <c r="F138" s="119"/>
      <c r="G138" s="119"/>
      <c r="H138" s="119"/>
      <c r="I138" s="119"/>
      <c r="J138" s="119"/>
      <c r="K138" s="119"/>
      <c r="L138" s="119"/>
      <c r="M138" s="119"/>
      <c r="N138" s="119"/>
      <c r="O138" s="119"/>
      <c r="P138" s="119"/>
      <c r="Q138" s="119"/>
      <c r="R138" s="119"/>
      <c r="S138" s="119"/>
      <c r="T138" s="119"/>
      <c r="U138" s="119"/>
      <c r="V138" s="119"/>
      <c r="W138" s="119"/>
      <c r="X138" s="119"/>
      <c r="Y138" s="119"/>
      <c r="Z138" s="119"/>
      <c r="AA138" s="119"/>
      <c r="AB138" s="119"/>
      <c r="AC138" s="119"/>
      <c r="AD138" s="119"/>
      <c r="AE138" s="119"/>
      <c r="AF138" s="119"/>
      <c r="AG138" s="119"/>
      <c r="AH138" s="119"/>
      <c r="AI138" s="119"/>
      <c r="AJ138" s="119"/>
      <c r="AK138" s="119"/>
      <c r="AL138" s="119"/>
      <c r="AM138" s="119"/>
      <c r="AN138" s="119"/>
      <c r="AO138" s="119"/>
      <c r="AP138" s="119"/>
      <c r="AQ138" s="119"/>
      <c r="AR138" s="119"/>
      <c r="AS138" s="119"/>
      <c r="AT138" s="119"/>
    </row>
    <row r="139" ht="15.75" customHeight="1">
      <c r="A139" s="119"/>
      <c r="B139" s="119"/>
      <c r="C139" s="119"/>
      <c r="D139" s="119"/>
      <c r="E139" s="119"/>
      <c r="F139" s="119"/>
      <c r="G139" s="119"/>
      <c r="H139" s="119"/>
      <c r="I139" s="119"/>
      <c r="J139" s="119"/>
      <c r="K139" s="119"/>
      <c r="L139" s="119"/>
      <c r="M139" s="119"/>
      <c r="N139" s="119"/>
      <c r="O139" s="119"/>
      <c r="P139" s="119"/>
      <c r="Q139" s="119"/>
      <c r="R139" s="119"/>
      <c r="S139" s="119"/>
      <c r="T139" s="119"/>
      <c r="U139" s="119"/>
      <c r="V139" s="119"/>
      <c r="W139" s="119"/>
      <c r="X139" s="119"/>
      <c r="Y139" s="119"/>
      <c r="Z139" s="119"/>
      <c r="AA139" s="119"/>
      <c r="AB139" s="119"/>
      <c r="AC139" s="119"/>
      <c r="AD139" s="119"/>
      <c r="AE139" s="119"/>
      <c r="AF139" s="119"/>
      <c r="AG139" s="119"/>
      <c r="AH139" s="119"/>
      <c r="AI139" s="119"/>
      <c r="AJ139" s="119"/>
      <c r="AK139" s="119"/>
      <c r="AL139" s="119"/>
      <c r="AM139" s="119"/>
      <c r="AN139" s="119"/>
      <c r="AO139" s="119"/>
      <c r="AP139" s="119"/>
      <c r="AQ139" s="119"/>
      <c r="AR139" s="119"/>
      <c r="AS139" s="119"/>
      <c r="AT139" s="119"/>
    </row>
    <row r="140" ht="15.75" customHeight="1">
      <c r="A140" s="119"/>
      <c r="B140" s="119"/>
      <c r="C140" s="119"/>
      <c r="D140" s="119"/>
      <c r="E140" s="119"/>
      <c r="F140" s="119"/>
      <c r="G140" s="119"/>
      <c r="H140" s="119"/>
      <c r="I140" s="119"/>
      <c r="J140" s="119"/>
      <c r="K140" s="119"/>
      <c r="L140" s="119"/>
      <c r="M140" s="119"/>
      <c r="N140" s="119"/>
      <c r="O140" s="119"/>
      <c r="P140" s="119"/>
      <c r="Q140" s="119"/>
      <c r="R140" s="119"/>
      <c r="S140" s="119"/>
      <c r="T140" s="119"/>
      <c r="U140" s="119"/>
      <c r="V140" s="119"/>
      <c r="W140" s="119"/>
      <c r="X140" s="119"/>
      <c r="Y140" s="119"/>
      <c r="Z140" s="119"/>
      <c r="AA140" s="119"/>
      <c r="AB140" s="119"/>
      <c r="AC140" s="119"/>
      <c r="AD140" s="119"/>
      <c r="AE140" s="119"/>
      <c r="AF140" s="119"/>
      <c r="AG140" s="119"/>
      <c r="AH140" s="119"/>
      <c r="AI140" s="119"/>
      <c r="AJ140" s="119"/>
      <c r="AK140" s="119"/>
      <c r="AL140" s="119"/>
      <c r="AM140" s="119"/>
      <c r="AN140" s="119"/>
      <c r="AO140" s="119"/>
      <c r="AP140" s="119"/>
      <c r="AQ140" s="119"/>
      <c r="AR140" s="119"/>
      <c r="AS140" s="119"/>
      <c r="AT140" s="119"/>
    </row>
    <row r="141" ht="15.75" customHeight="1">
      <c r="A141" s="119"/>
      <c r="B141" s="119"/>
      <c r="C141" s="119"/>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119"/>
      <c r="AO141" s="119"/>
      <c r="AP141" s="119"/>
      <c r="AQ141" s="119"/>
      <c r="AR141" s="119"/>
      <c r="AS141" s="119"/>
      <c r="AT141" s="119"/>
    </row>
    <row r="142" ht="15.75" customHeight="1">
      <c r="A142" s="119"/>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row>
    <row r="143" ht="15.75" customHeight="1">
      <c r="A143" s="119"/>
      <c r="B143" s="119"/>
      <c r="C143" s="119"/>
      <c r="D143" s="119"/>
      <c r="E143" s="119"/>
      <c r="F143" s="119"/>
      <c r="G143" s="119"/>
      <c r="H143" s="119"/>
      <c r="I143" s="119"/>
      <c r="J143" s="119"/>
      <c r="K143" s="119"/>
      <c r="L143" s="119"/>
      <c r="M143" s="119"/>
      <c r="N143" s="119"/>
      <c r="O143" s="119"/>
      <c r="P143" s="119"/>
      <c r="Q143" s="119"/>
      <c r="R143" s="119"/>
      <c r="S143" s="119"/>
      <c r="T143" s="119"/>
      <c r="U143" s="119"/>
      <c r="V143" s="119"/>
      <c r="W143" s="119"/>
      <c r="X143" s="119"/>
      <c r="Y143" s="119"/>
      <c r="Z143" s="119"/>
      <c r="AA143" s="119"/>
      <c r="AB143" s="119"/>
      <c r="AC143" s="119"/>
      <c r="AD143" s="119"/>
      <c r="AE143" s="119"/>
      <c r="AF143" s="119"/>
      <c r="AG143" s="119"/>
      <c r="AH143" s="119"/>
      <c r="AI143" s="119"/>
      <c r="AJ143" s="119"/>
      <c r="AK143" s="119"/>
      <c r="AL143" s="119"/>
      <c r="AM143" s="119"/>
      <c r="AN143" s="119"/>
      <c r="AO143" s="119"/>
      <c r="AP143" s="119"/>
      <c r="AQ143" s="119"/>
      <c r="AR143" s="119"/>
      <c r="AS143" s="119"/>
      <c r="AT143" s="119"/>
    </row>
    <row r="144" ht="15.75" customHeight="1">
      <c r="A144" s="119"/>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row>
    <row r="145" ht="15.75" customHeight="1">
      <c r="A145" s="119"/>
      <c r="B145" s="119"/>
      <c r="C145" s="119"/>
      <c r="D145" s="119"/>
      <c r="E145" s="119"/>
      <c r="F145" s="119"/>
      <c r="G145" s="119"/>
      <c r="H145" s="119"/>
      <c r="I145" s="119"/>
      <c r="J145" s="119"/>
      <c r="K145" s="119"/>
      <c r="L145" s="119"/>
      <c r="M145" s="119"/>
      <c r="N145" s="119"/>
      <c r="O145" s="119"/>
      <c r="P145" s="119"/>
      <c r="Q145" s="119"/>
      <c r="R145" s="119"/>
      <c r="S145" s="119"/>
      <c r="T145" s="119"/>
      <c r="U145" s="119"/>
      <c r="V145" s="119"/>
      <c r="W145" s="119"/>
      <c r="X145" s="119"/>
      <c r="Y145" s="119"/>
      <c r="Z145" s="119"/>
      <c r="AA145" s="119"/>
      <c r="AB145" s="119"/>
      <c r="AC145" s="119"/>
      <c r="AD145" s="119"/>
      <c r="AE145" s="119"/>
      <c r="AF145" s="119"/>
      <c r="AG145" s="119"/>
      <c r="AH145" s="119"/>
      <c r="AI145" s="119"/>
      <c r="AJ145" s="119"/>
      <c r="AK145" s="119"/>
      <c r="AL145" s="119"/>
      <c r="AM145" s="119"/>
      <c r="AN145" s="119"/>
      <c r="AO145" s="119"/>
      <c r="AP145" s="119"/>
      <c r="AQ145" s="119"/>
      <c r="AR145" s="119"/>
      <c r="AS145" s="119"/>
      <c r="AT145" s="119"/>
    </row>
    <row r="146" ht="15.75" customHeight="1">
      <c r="A146" s="119"/>
      <c r="B146" s="119"/>
      <c r="C146" s="119"/>
      <c r="D146" s="119"/>
      <c r="E146" s="119"/>
      <c r="F146" s="119"/>
      <c r="G146" s="119"/>
      <c r="H146" s="119"/>
      <c r="I146" s="119"/>
      <c r="J146" s="119"/>
      <c r="K146" s="119"/>
      <c r="L146" s="119"/>
      <c r="M146" s="119"/>
      <c r="N146" s="119"/>
      <c r="O146" s="119"/>
      <c r="P146" s="119"/>
      <c r="Q146" s="119"/>
      <c r="R146" s="119"/>
      <c r="S146" s="119"/>
      <c r="T146" s="119"/>
      <c r="U146" s="119"/>
      <c r="V146" s="119"/>
      <c r="W146" s="119"/>
      <c r="X146" s="119"/>
      <c r="Y146" s="119"/>
      <c r="Z146" s="119"/>
      <c r="AA146" s="119"/>
      <c r="AB146" s="119"/>
      <c r="AC146" s="119"/>
      <c r="AD146" s="119"/>
      <c r="AE146" s="119"/>
      <c r="AF146" s="119"/>
      <c r="AG146" s="119"/>
      <c r="AH146" s="119"/>
      <c r="AI146" s="119"/>
      <c r="AJ146" s="119"/>
      <c r="AK146" s="119"/>
      <c r="AL146" s="119"/>
      <c r="AM146" s="119"/>
      <c r="AN146" s="119"/>
      <c r="AO146" s="119"/>
      <c r="AP146" s="119"/>
      <c r="AQ146" s="119"/>
      <c r="AR146" s="119"/>
      <c r="AS146" s="119"/>
      <c r="AT146" s="119"/>
    </row>
    <row r="147" ht="15.75" customHeight="1">
      <c r="A147" s="119"/>
      <c r="B147" s="119"/>
      <c r="C147" s="119"/>
      <c r="D147" s="119"/>
      <c r="E147" s="119"/>
      <c r="F147" s="119"/>
      <c r="G147" s="119"/>
      <c r="H147" s="119"/>
      <c r="I147" s="119"/>
      <c r="J147" s="119"/>
      <c r="K147" s="119"/>
      <c r="L147" s="119"/>
      <c r="M147" s="119"/>
      <c r="N147" s="119"/>
      <c r="O147" s="119"/>
      <c r="P147" s="119"/>
      <c r="Q147" s="119"/>
      <c r="R147" s="119"/>
      <c r="S147" s="119"/>
      <c r="T147" s="119"/>
      <c r="U147" s="119"/>
      <c r="V147" s="119"/>
      <c r="W147" s="119"/>
      <c r="X147" s="119"/>
      <c r="Y147" s="119"/>
      <c r="Z147" s="119"/>
      <c r="AA147" s="119"/>
      <c r="AB147" s="119"/>
      <c r="AC147" s="119"/>
      <c r="AD147" s="119"/>
      <c r="AE147" s="119"/>
      <c r="AF147" s="119"/>
      <c r="AG147" s="119"/>
      <c r="AH147" s="119"/>
      <c r="AI147" s="119"/>
      <c r="AJ147" s="119"/>
      <c r="AK147" s="119"/>
      <c r="AL147" s="119"/>
      <c r="AM147" s="119"/>
      <c r="AN147" s="119"/>
      <c r="AO147" s="119"/>
      <c r="AP147" s="119"/>
      <c r="AQ147" s="119"/>
      <c r="AR147" s="119"/>
      <c r="AS147" s="119"/>
      <c r="AT147" s="119"/>
    </row>
    <row r="148" ht="15.75" customHeight="1">
      <c r="A148" s="119"/>
      <c r="B148" s="119"/>
      <c r="C148" s="119"/>
      <c r="D148" s="119"/>
      <c r="E148" s="119"/>
      <c r="F148" s="119"/>
      <c r="G148" s="119"/>
      <c r="H148" s="119"/>
      <c r="I148" s="119"/>
      <c r="J148" s="119"/>
      <c r="K148" s="119"/>
      <c r="L148" s="119"/>
      <c r="M148" s="119"/>
      <c r="N148" s="119"/>
      <c r="O148" s="119"/>
      <c r="P148" s="119"/>
      <c r="Q148" s="119"/>
      <c r="R148" s="119"/>
      <c r="S148" s="119"/>
      <c r="T148" s="119"/>
      <c r="U148" s="119"/>
      <c r="V148" s="119"/>
      <c r="W148" s="119"/>
      <c r="X148" s="119"/>
      <c r="Y148" s="119"/>
      <c r="Z148" s="119"/>
      <c r="AA148" s="119"/>
      <c r="AB148" s="119"/>
      <c r="AC148" s="119"/>
      <c r="AD148" s="119"/>
      <c r="AE148" s="119"/>
      <c r="AF148" s="119"/>
      <c r="AG148" s="119"/>
      <c r="AH148" s="119"/>
      <c r="AI148" s="119"/>
      <c r="AJ148" s="119"/>
      <c r="AK148" s="119"/>
      <c r="AL148" s="119"/>
      <c r="AM148" s="119"/>
      <c r="AN148" s="119"/>
      <c r="AO148" s="119"/>
      <c r="AP148" s="119"/>
      <c r="AQ148" s="119"/>
      <c r="AR148" s="119"/>
      <c r="AS148" s="119"/>
      <c r="AT148" s="119"/>
    </row>
    <row r="149" ht="15.75" customHeight="1">
      <c r="A149" s="119"/>
      <c r="B149" s="119"/>
      <c r="C149" s="119"/>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119"/>
      <c r="AO149" s="119"/>
      <c r="AP149" s="119"/>
      <c r="AQ149" s="119"/>
      <c r="AR149" s="119"/>
      <c r="AS149" s="119"/>
      <c r="AT149" s="119"/>
    </row>
    <row r="150" ht="15.75" customHeight="1">
      <c r="A150" s="119"/>
      <c r="B150" s="119"/>
      <c r="C150" s="119"/>
      <c r="D150" s="119"/>
      <c r="E150" s="119"/>
      <c r="F150" s="119"/>
      <c r="G150" s="119"/>
      <c r="H150" s="119"/>
      <c r="I150" s="119"/>
      <c r="J150" s="119"/>
      <c r="K150" s="119"/>
      <c r="L150" s="119"/>
      <c r="M150" s="119"/>
      <c r="N150" s="119"/>
      <c r="O150" s="119"/>
      <c r="P150" s="119"/>
      <c r="Q150" s="119"/>
      <c r="R150" s="119"/>
      <c r="S150" s="119"/>
      <c r="T150" s="119"/>
      <c r="U150" s="119"/>
      <c r="V150" s="119"/>
      <c r="W150" s="119"/>
      <c r="X150" s="119"/>
      <c r="Y150" s="119"/>
      <c r="Z150" s="119"/>
      <c r="AA150" s="119"/>
      <c r="AB150" s="119"/>
      <c r="AC150" s="119"/>
      <c r="AD150" s="119"/>
      <c r="AE150" s="119"/>
      <c r="AF150" s="119"/>
      <c r="AG150" s="119"/>
      <c r="AH150" s="119"/>
      <c r="AI150" s="119"/>
      <c r="AJ150" s="119"/>
      <c r="AK150" s="119"/>
      <c r="AL150" s="119"/>
      <c r="AM150" s="119"/>
      <c r="AN150" s="119"/>
      <c r="AO150" s="119"/>
      <c r="AP150" s="119"/>
      <c r="AQ150" s="119"/>
      <c r="AR150" s="119"/>
      <c r="AS150" s="119"/>
      <c r="AT150" s="119"/>
    </row>
    <row r="151" ht="15.75" customHeight="1">
      <c r="A151" s="119"/>
      <c r="B151" s="119"/>
      <c r="C151" s="119"/>
      <c r="D151" s="119"/>
      <c r="E151" s="119"/>
      <c r="F151" s="119"/>
      <c r="G151" s="119"/>
      <c r="H151" s="119"/>
      <c r="I151" s="119"/>
      <c r="J151" s="119"/>
      <c r="K151" s="119"/>
      <c r="L151" s="119"/>
      <c r="M151" s="119"/>
      <c r="N151" s="119"/>
      <c r="O151" s="119"/>
      <c r="P151" s="119"/>
      <c r="Q151" s="119"/>
      <c r="R151" s="119"/>
      <c r="S151" s="119"/>
      <c r="T151" s="119"/>
      <c r="U151" s="119"/>
      <c r="V151" s="119"/>
      <c r="W151" s="119"/>
      <c r="X151" s="119"/>
      <c r="Y151" s="119"/>
      <c r="Z151" s="119"/>
      <c r="AA151" s="119"/>
      <c r="AB151" s="119"/>
      <c r="AC151" s="119"/>
      <c r="AD151" s="119"/>
      <c r="AE151" s="119"/>
      <c r="AF151" s="119"/>
      <c r="AG151" s="119"/>
      <c r="AH151" s="119"/>
      <c r="AI151" s="119"/>
      <c r="AJ151" s="119"/>
      <c r="AK151" s="119"/>
      <c r="AL151" s="119"/>
      <c r="AM151" s="119"/>
      <c r="AN151" s="119"/>
      <c r="AO151" s="119"/>
      <c r="AP151" s="119"/>
      <c r="AQ151" s="119"/>
      <c r="AR151" s="119"/>
      <c r="AS151" s="119"/>
      <c r="AT151" s="119"/>
    </row>
    <row r="152" ht="15.75" customHeight="1">
      <c r="A152" s="119"/>
      <c r="B152" s="119"/>
      <c r="C152" s="119"/>
      <c r="D152" s="119"/>
      <c r="E152" s="119"/>
      <c r="F152" s="119"/>
      <c r="G152" s="119"/>
      <c r="H152" s="119"/>
      <c r="I152" s="119"/>
      <c r="J152" s="119"/>
      <c r="K152" s="119"/>
      <c r="L152" s="119"/>
      <c r="M152" s="119"/>
      <c r="N152" s="119"/>
      <c r="O152" s="119"/>
      <c r="P152" s="119"/>
      <c r="Q152" s="119"/>
      <c r="R152" s="119"/>
      <c r="S152" s="119"/>
      <c r="T152" s="119"/>
      <c r="U152" s="119"/>
      <c r="V152" s="119"/>
      <c r="W152" s="119"/>
      <c r="X152" s="119"/>
      <c r="Y152" s="119"/>
      <c r="Z152" s="119"/>
      <c r="AA152" s="119"/>
      <c r="AB152" s="119"/>
      <c r="AC152" s="119"/>
      <c r="AD152" s="119"/>
      <c r="AE152" s="119"/>
      <c r="AF152" s="119"/>
      <c r="AG152" s="119"/>
      <c r="AH152" s="119"/>
      <c r="AI152" s="119"/>
      <c r="AJ152" s="119"/>
      <c r="AK152" s="119"/>
      <c r="AL152" s="119"/>
      <c r="AM152" s="119"/>
      <c r="AN152" s="119"/>
      <c r="AO152" s="119"/>
      <c r="AP152" s="119"/>
      <c r="AQ152" s="119"/>
      <c r="AR152" s="119"/>
      <c r="AS152" s="119"/>
      <c r="AT152" s="119"/>
    </row>
    <row r="153" ht="15.75" customHeight="1">
      <c r="A153" s="119"/>
      <c r="B153" s="119"/>
      <c r="C153" s="119"/>
      <c r="D153" s="119"/>
      <c r="E153" s="119"/>
      <c r="F153" s="119"/>
      <c r="G153" s="119"/>
      <c r="H153" s="119"/>
      <c r="I153" s="119"/>
      <c r="J153" s="119"/>
      <c r="K153" s="119"/>
      <c r="L153" s="119"/>
      <c r="M153" s="119"/>
      <c r="N153" s="119"/>
      <c r="O153" s="119"/>
      <c r="P153" s="119"/>
      <c r="Q153" s="119"/>
      <c r="R153" s="119"/>
      <c r="S153" s="119"/>
      <c r="T153" s="119"/>
      <c r="U153" s="119"/>
      <c r="V153" s="119"/>
      <c r="W153" s="119"/>
      <c r="X153" s="119"/>
      <c r="Y153" s="119"/>
      <c r="Z153" s="119"/>
      <c r="AA153" s="119"/>
      <c r="AB153" s="119"/>
      <c r="AC153" s="119"/>
      <c r="AD153" s="119"/>
      <c r="AE153" s="119"/>
      <c r="AF153" s="119"/>
      <c r="AG153" s="119"/>
      <c r="AH153" s="119"/>
      <c r="AI153" s="119"/>
      <c r="AJ153" s="119"/>
      <c r="AK153" s="119"/>
      <c r="AL153" s="119"/>
      <c r="AM153" s="119"/>
      <c r="AN153" s="119"/>
      <c r="AO153" s="119"/>
      <c r="AP153" s="119"/>
      <c r="AQ153" s="119"/>
      <c r="AR153" s="119"/>
      <c r="AS153" s="119"/>
      <c r="AT153" s="119"/>
    </row>
    <row r="154" ht="15.75" customHeight="1">
      <c r="A154" s="119"/>
      <c r="B154" s="119"/>
      <c r="C154" s="119"/>
      <c r="D154" s="119"/>
      <c r="E154" s="119"/>
      <c r="F154" s="119"/>
      <c r="G154" s="119"/>
      <c r="H154" s="119"/>
      <c r="I154" s="119"/>
      <c r="J154" s="119"/>
      <c r="K154" s="119"/>
      <c r="L154" s="119"/>
      <c r="M154" s="119"/>
      <c r="N154" s="119"/>
      <c r="O154" s="119"/>
      <c r="P154" s="119"/>
      <c r="Q154" s="119"/>
      <c r="R154" s="119"/>
      <c r="S154" s="119"/>
      <c r="T154" s="119"/>
      <c r="U154" s="119"/>
      <c r="V154" s="119"/>
      <c r="W154" s="119"/>
      <c r="X154" s="119"/>
      <c r="Y154" s="119"/>
      <c r="Z154" s="119"/>
      <c r="AA154" s="119"/>
      <c r="AB154" s="119"/>
      <c r="AC154" s="119"/>
      <c r="AD154" s="119"/>
      <c r="AE154" s="119"/>
      <c r="AF154" s="119"/>
      <c r="AG154" s="119"/>
      <c r="AH154" s="119"/>
      <c r="AI154" s="119"/>
      <c r="AJ154" s="119"/>
      <c r="AK154" s="119"/>
      <c r="AL154" s="119"/>
      <c r="AM154" s="119"/>
      <c r="AN154" s="119"/>
      <c r="AO154" s="119"/>
      <c r="AP154" s="119"/>
      <c r="AQ154" s="119"/>
      <c r="AR154" s="119"/>
      <c r="AS154" s="119"/>
      <c r="AT154" s="119"/>
    </row>
    <row r="155" ht="15.75" customHeight="1">
      <c r="A155" s="119"/>
      <c r="B155" s="119"/>
      <c r="C155" s="119"/>
      <c r="D155" s="119"/>
      <c r="E155" s="119"/>
      <c r="F155" s="119"/>
      <c r="G155" s="119"/>
      <c r="H155" s="119"/>
      <c r="I155" s="119"/>
      <c r="J155" s="119"/>
      <c r="K155" s="119"/>
      <c r="L155" s="119"/>
      <c r="M155" s="119"/>
      <c r="N155" s="119"/>
      <c r="O155" s="119"/>
      <c r="P155" s="119"/>
      <c r="Q155" s="119"/>
      <c r="R155" s="119"/>
      <c r="S155" s="119"/>
      <c r="T155" s="119"/>
      <c r="U155" s="119"/>
      <c r="V155" s="119"/>
      <c r="W155" s="119"/>
      <c r="X155" s="119"/>
      <c r="Y155" s="119"/>
      <c r="Z155" s="119"/>
      <c r="AA155" s="119"/>
      <c r="AB155" s="119"/>
      <c r="AC155" s="119"/>
      <c r="AD155" s="119"/>
      <c r="AE155" s="119"/>
      <c r="AF155" s="119"/>
      <c r="AG155" s="119"/>
      <c r="AH155" s="119"/>
      <c r="AI155" s="119"/>
      <c r="AJ155" s="119"/>
      <c r="AK155" s="119"/>
      <c r="AL155" s="119"/>
      <c r="AM155" s="119"/>
      <c r="AN155" s="119"/>
      <c r="AO155" s="119"/>
      <c r="AP155" s="119"/>
      <c r="AQ155" s="119"/>
      <c r="AR155" s="119"/>
      <c r="AS155" s="119"/>
      <c r="AT155" s="119"/>
    </row>
    <row r="156" ht="15.75" customHeight="1">
      <c r="A156" s="119"/>
      <c r="B156" s="119"/>
      <c r="C156" s="119"/>
      <c r="D156" s="119"/>
      <c r="E156" s="119"/>
      <c r="F156" s="119"/>
      <c r="G156" s="119"/>
      <c r="H156" s="119"/>
      <c r="I156" s="119"/>
      <c r="J156" s="119"/>
      <c r="K156" s="119"/>
      <c r="L156" s="119"/>
      <c r="M156" s="119"/>
      <c r="N156" s="119"/>
      <c r="O156" s="119"/>
      <c r="P156" s="119"/>
      <c r="Q156" s="119"/>
      <c r="R156" s="119"/>
      <c r="S156" s="119"/>
      <c r="T156" s="119"/>
      <c r="U156" s="119"/>
      <c r="V156" s="119"/>
      <c r="W156" s="119"/>
      <c r="X156" s="119"/>
      <c r="Y156" s="119"/>
      <c r="Z156" s="119"/>
      <c r="AA156" s="119"/>
      <c r="AB156" s="119"/>
      <c r="AC156" s="119"/>
      <c r="AD156" s="119"/>
      <c r="AE156" s="119"/>
      <c r="AF156" s="119"/>
      <c r="AG156" s="119"/>
      <c r="AH156" s="119"/>
      <c r="AI156" s="119"/>
      <c r="AJ156" s="119"/>
      <c r="AK156" s="119"/>
      <c r="AL156" s="119"/>
      <c r="AM156" s="119"/>
      <c r="AN156" s="119"/>
      <c r="AO156" s="119"/>
      <c r="AP156" s="119"/>
      <c r="AQ156" s="119"/>
      <c r="AR156" s="119"/>
      <c r="AS156" s="119"/>
      <c r="AT156" s="119"/>
    </row>
    <row r="157" ht="15.75" customHeight="1">
      <c r="A157" s="119"/>
      <c r="B157" s="119"/>
      <c r="C157" s="119"/>
      <c r="D157" s="119"/>
      <c r="E157" s="119"/>
      <c r="F157" s="119"/>
      <c r="G157" s="119"/>
      <c r="H157" s="119"/>
      <c r="I157" s="119"/>
      <c r="J157" s="119"/>
      <c r="K157" s="119"/>
      <c r="L157" s="119"/>
      <c r="M157" s="119"/>
      <c r="N157" s="119"/>
      <c r="O157" s="119"/>
      <c r="P157" s="119"/>
      <c r="Q157" s="119"/>
      <c r="R157" s="119"/>
      <c r="S157" s="119"/>
      <c r="T157" s="119"/>
      <c r="U157" s="119"/>
      <c r="V157" s="119"/>
      <c r="W157" s="119"/>
      <c r="X157" s="119"/>
      <c r="Y157" s="119"/>
      <c r="Z157" s="119"/>
      <c r="AA157" s="119"/>
      <c r="AB157" s="119"/>
      <c r="AC157" s="119"/>
      <c r="AD157" s="119"/>
      <c r="AE157" s="119"/>
      <c r="AF157" s="119"/>
      <c r="AG157" s="119"/>
      <c r="AH157" s="119"/>
      <c r="AI157" s="119"/>
      <c r="AJ157" s="119"/>
      <c r="AK157" s="119"/>
      <c r="AL157" s="119"/>
      <c r="AM157" s="119"/>
      <c r="AN157" s="119"/>
      <c r="AO157" s="119"/>
      <c r="AP157" s="119"/>
      <c r="AQ157" s="119"/>
      <c r="AR157" s="119"/>
      <c r="AS157" s="119"/>
      <c r="AT157" s="119"/>
    </row>
    <row r="158" ht="15.75" customHeight="1">
      <c r="A158" s="119"/>
      <c r="B158" s="119"/>
      <c r="C158" s="119"/>
      <c r="D158" s="119"/>
      <c r="E158" s="119"/>
      <c r="F158" s="119"/>
      <c r="G158" s="119"/>
      <c r="H158" s="119"/>
      <c r="I158" s="119"/>
      <c r="J158" s="119"/>
      <c r="K158" s="119"/>
      <c r="L158" s="119"/>
      <c r="M158" s="119"/>
      <c r="N158" s="119"/>
      <c r="O158" s="119"/>
      <c r="P158" s="119"/>
      <c r="Q158" s="119"/>
      <c r="R158" s="119"/>
      <c r="S158" s="119"/>
      <c r="T158" s="119"/>
      <c r="U158" s="119"/>
      <c r="V158" s="119"/>
      <c r="W158" s="119"/>
      <c r="X158" s="119"/>
      <c r="Y158" s="119"/>
      <c r="Z158" s="119"/>
      <c r="AA158" s="119"/>
      <c r="AB158" s="119"/>
      <c r="AC158" s="119"/>
      <c r="AD158" s="119"/>
      <c r="AE158" s="119"/>
      <c r="AF158" s="119"/>
      <c r="AG158" s="119"/>
      <c r="AH158" s="119"/>
      <c r="AI158" s="119"/>
      <c r="AJ158" s="119"/>
      <c r="AK158" s="119"/>
      <c r="AL158" s="119"/>
      <c r="AM158" s="119"/>
      <c r="AN158" s="119"/>
      <c r="AO158" s="119"/>
      <c r="AP158" s="119"/>
      <c r="AQ158" s="119"/>
      <c r="AR158" s="119"/>
      <c r="AS158" s="119"/>
      <c r="AT158" s="119"/>
    </row>
    <row r="159" ht="15.75" customHeight="1">
      <c r="A159" s="119"/>
      <c r="B159" s="119"/>
      <c r="C159" s="119"/>
      <c r="D159" s="119"/>
      <c r="E159" s="119"/>
      <c r="F159" s="119"/>
      <c r="G159" s="119"/>
      <c r="H159" s="119"/>
      <c r="I159" s="119"/>
      <c r="J159" s="119"/>
      <c r="K159" s="119"/>
      <c r="L159" s="119"/>
      <c r="M159" s="119"/>
      <c r="N159" s="119"/>
      <c r="O159" s="119"/>
      <c r="P159" s="119"/>
      <c r="Q159" s="119"/>
      <c r="R159" s="119"/>
      <c r="S159" s="119"/>
      <c r="T159" s="119"/>
      <c r="U159" s="119"/>
      <c r="V159" s="119"/>
      <c r="W159" s="119"/>
      <c r="X159" s="119"/>
      <c r="Y159" s="119"/>
      <c r="Z159" s="119"/>
      <c r="AA159" s="119"/>
      <c r="AB159" s="119"/>
      <c r="AC159" s="119"/>
      <c r="AD159" s="119"/>
      <c r="AE159" s="119"/>
      <c r="AF159" s="119"/>
      <c r="AG159" s="119"/>
      <c r="AH159" s="119"/>
      <c r="AI159" s="119"/>
      <c r="AJ159" s="119"/>
      <c r="AK159" s="119"/>
      <c r="AL159" s="119"/>
      <c r="AM159" s="119"/>
      <c r="AN159" s="119"/>
      <c r="AO159" s="119"/>
      <c r="AP159" s="119"/>
      <c r="AQ159" s="119"/>
      <c r="AR159" s="119"/>
      <c r="AS159" s="119"/>
      <c r="AT159" s="119"/>
    </row>
    <row r="160" ht="15.75" customHeight="1">
      <c r="A160" s="119"/>
      <c r="B160" s="119"/>
      <c r="C160" s="119"/>
      <c r="D160" s="119"/>
      <c r="E160" s="119"/>
      <c r="F160" s="119"/>
      <c r="G160" s="119"/>
      <c r="H160" s="119"/>
      <c r="I160" s="119"/>
      <c r="J160" s="119"/>
      <c r="K160" s="119"/>
      <c r="L160" s="119"/>
      <c r="M160" s="119"/>
      <c r="N160" s="119"/>
      <c r="O160" s="119"/>
      <c r="P160" s="119"/>
      <c r="Q160" s="119"/>
      <c r="R160" s="119"/>
      <c r="S160" s="119"/>
      <c r="T160" s="119"/>
      <c r="U160" s="119"/>
      <c r="V160" s="119"/>
      <c r="W160" s="119"/>
      <c r="X160" s="119"/>
      <c r="Y160" s="119"/>
      <c r="Z160" s="119"/>
      <c r="AA160" s="119"/>
      <c r="AB160" s="119"/>
      <c r="AC160" s="119"/>
      <c r="AD160" s="119"/>
      <c r="AE160" s="119"/>
      <c r="AF160" s="119"/>
      <c r="AG160" s="119"/>
      <c r="AH160" s="119"/>
      <c r="AI160" s="119"/>
      <c r="AJ160" s="119"/>
      <c r="AK160" s="119"/>
      <c r="AL160" s="119"/>
      <c r="AM160" s="119"/>
      <c r="AN160" s="119"/>
      <c r="AO160" s="119"/>
      <c r="AP160" s="119"/>
      <c r="AQ160" s="119"/>
      <c r="AR160" s="119"/>
      <c r="AS160" s="119"/>
      <c r="AT160" s="119"/>
    </row>
    <row r="161" ht="15.75" customHeight="1">
      <c r="A161" s="119"/>
      <c r="B161" s="119"/>
      <c r="C161" s="119"/>
      <c r="D161" s="119"/>
      <c r="E161" s="119"/>
      <c r="F161" s="119"/>
      <c r="G161" s="119"/>
      <c r="H161" s="119"/>
      <c r="I161" s="119"/>
      <c r="J161" s="119"/>
      <c r="K161" s="119"/>
      <c r="L161" s="119"/>
      <c r="M161" s="119"/>
      <c r="N161" s="119"/>
      <c r="O161" s="119"/>
      <c r="P161" s="119"/>
      <c r="Q161" s="119"/>
      <c r="R161" s="119"/>
      <c r="S161" s="119"/>
      <c r="T161" s="119"/>
      <c r="U161" s="119"/>
      <c r="V161" s="119"/>
      <c r="W161" s="119"/>
      <c r="X161" s="119"/>
      <c r="Y161" s="119"/>
      <c r="Z161" s="119"/>
      <c r="AA161" s="119"/>
      <c r="AB161" s="119"/>
      <c r="AC161" s="119"/>
      <c r="AD161" s="119"/>
      <c r="AE161" s="119"/>
      <c r="AF161" s="119"/>
      <c r="AG161" s="119"/>
      <c r="AH161" s="119"/>
      <c r="AI161" s="119"/>
      <c r="AJ161" s="119"/>
      <c r="AK161" s="119"/>
      <c r="AL161" s="119"/>
      <c r="AM161" s="119"/>
      <c r="AN161" s="119"/>
      <c r="AO161" s="119"/>
      <c r="AP161" s="119"/>
      <c r="AQ161" s="119"/>
      <c r="AR161" s="119"/>
      <c r="AS161" s="119"/>
      <c r="AT161" s="119"/>
    </row>
    <row r="162" ht="15.75" customHeight="1">
      <c r="A162" s="119"/>
      <c r="B162" s="119"/>
      <c r="C162" s="119"/>
      <c r="D162" s="119"/>
      <c r="E162" s="119"/>
      <c r="F162" s="119"/>
      <c r="G162" s="119"/>
      <c r="H162" s="119"/>
      <c r="I162" s="119"/>
      <c r="J162" s="119"/>
      <c r="K162" s="119"/>
      <c r="L162" s="119"/>
      <c r="M162" s="119"/>
      <c r="N162" s="119"/>
      <c r="O162" s="119"/>
      <c r="P162" s="119"/>
      <c r="Q162" s="119"/>
      <c r="R162" s="119"/>
      <c r="S162" s="119"/>
      <c r="T162" s="119"/>
      <c r="U162" s="119"/>
      <c r="V162" s="119"/>
      <c r="W162" s="119"/>
      <c r="X162" s="119"/>
      <c r="Y162" s="119"/>
      <c r="Z162" s="119"/>
      <c r="AA162" s="119"/>
      <c r="AB162" s="119"/>
      <c r="AC162" s="119"/>
      <c r="AD162" s="119"/>
      <c r="AE162" s="119"/>
      <c r="AF162" s="119"/>
      <c r="AG162" s="119"/>
      <c r="AH162" s="119"/>
      <c r="AI162" s="119"/>
      <c r="AJ162" s="119"/>
      <c r="AK162" s="119"/>
      <c r="AL162" s="119"/>
      <c r="AM162" s="119"/>
      <c r="AN162" s="119"/>
      <c r="AO162" s="119"/>
      <c r="AP162" s="119"/>
      <c r="AQ162" s="119"/>
      <c r="AR162" s="119"/>
      <c r="AS162" s="119"/>
      <c r="AT162" s="119"/>
    </row>
    <row r="163" ht="15.75" customHeight="1">
      <c r="A163" s="119"/>
      <c r="B163" s="119"/>
      <c r="C163" s="119"/>
      <c r="D163" s="119"/>
      <c r="E163" s="119"/>
      <c r="F163" s="119"/>
      <c r="G163" s="119"/>
      <c r="H163" s="119"/>
      <c r="I163" s="119"/>
      <c r="J163" s="119"/>
      <c r="K163" s="119"/>
      <c r="L163" s="119"/>
      <c r="M163" s="119"/>
      <c r="N163" s="119"/>
      <c r="O163" s="119"/>
      <c r="P163" s="119"/>
      <c r="Q163" s="119"/>
      <c r="R163" s="119"/>
      <c r="S163" s="119"/>
      <c r="T163" s="119"/>
      <c r="U163" s="119"/>
      <c r="V163" s="119"/>
      <c r="W163" s="119"/>
      <c r="X163" s="119"/>
      <c r="Y163" s="119"/>
      <c r="Z163" s="119"/>
      <c r="AA163" s="119"/>
      <c r="AB163" s="119"/>
      <c r="AC163" s="119"/>
      <c r="AD163" s="119"/>
      <c r="AE163" s="119"/>
      <c r="AF163" s="119"/>
      <c r="AG163" s="119"/>
      <c r="AH163" s="119"/>
      <c r="AI163" s="119"/>
      <c r="AJ163" s="119"/>
      <c r="AK163" s="119"/>
      <c r="AL163" s="119"/>
      <c r="AM163" s="119"/>
      <c r="AN163" s="119"/>
      <c r="AO163" s="119"/>
      <c r="AP163" s="119"/>
      <c r="AQ163" s="119"/>
      <c r="AR163" s="119"/>
      <c r="AS163" s="119"/>
      <c r="AT163" s="119"/>
    </row>
    <row r="164" ht="15.75" customHeight="1">
      <c r="A164" s="119"/>
      <c r="B164" s="119"/>
      <c r="C164" s="119"/>
      <c r="D164" s="119"/>
      <c r="E164" s="119"/>
      <c r="F164" s="119"/>
      <c r="G164" s="119"/>
      <c r="H164" s="119"/>
      <c r="I164" s="119"/>
      <c r="J164" s="119"/>
      <c r="K164" s="119"/>
      <c r="L164" s="119"/>
      <c r="M164" s="119"/>
      <c r="N164" s="119"/>
      <c r="O164" s="119"/>
      <c r="P164" s="119"/>
      <c r="Q164" s="119"/>
      <c r="R164" s="119"/>
      <c r="S164" s="119"/>
      <c r="T164" s="119"/>
      <c r="U164" s="119"/>
      <c r="V164" s="119"/>
      <c r="W164" s="119"/>
      <c r="X164" s="119"/>
      <c r="Y164" s="119"/>
      <c r="Z164" s="119"/>
      <c r="AA164" s="119"/>
      <c r="AB164" s="119"/>
      <c r="AC164" s="119"/>
      <c r="AD164" s="119"/>
      <c r="AE164" s="119"/>
      <c r="AF164" s="119"/>
      <c r="AG164" s="119"/>
      <c r="AH164" s="119"/>
      <c r="AI164" s="119"/>
      <c r="AJ164" s="119"/>
      <c r="AK164" s="119"/>
      <c r="AL164" s="119"/>
      <c r="AM164" s="119"/>
      <c r="AN164" s="119"/>
      <c r="AO164" s="119"/>
      <c r="AP164" s="119"/>
      <c r="AQ164" s="119"/>
      <c r="AR164" s="119"/>
      <c r="AS164" s="119"/>
      <c r="AT164" s="119"/>
    </row>
    <row r="165" ht="15.75" customHeight="1">
      <c r="A165" s="119"/>
      <c r="B165" s="119"/>
      <c r="C165" s="119"/>
      <c r="D165" s="119"/>
      <c r="E165" s="119"/>
      <c r="F165" s="119"/>
      <c r="G165" s="119"/>
      <c r="H165" s="119"/>
      <c r="I165" s="119"/>
      <c r="J165" s="119"/>
      <c r="K165" s="119"/>
      <c r="L165" s="119"/>
      <c r="M165" s="119"/>
      <c r="N165" s="119"/>
      <c r="O165" s="119"/>
      <c r="P165" s="119"/>
      <c r="Q165" s="119"/>
      <c r="R165" s="119"/>
      <c r="S165" s="119"/>
      <c r="T165" s="119"/>
      <c r="U165" s="119"/>
      <c r="V165" s="119"/>
      <c r="W165" s="119"/>
      <c r="X165" s="119"/>
      <c r="Y165" s="119"/>
      <c r="Z165" s="119"/>
      <c r="AA165" s="119"/>
      <c r="AB165" s="119"/>
      <c r="AC165" s="119"/>
      <c r="AD165" s="119"/>
      <c r="AE165" s="119"/>
      <c r="AF165" s="119"/>
      <c r="AG165" s="119"/>
      <c r="AH165" s="119"/>
      <c r="AI165" s="119"/>
      <c r="AJ165" s="119"/>
      <c r="AK165" s="119"/>
      <c r="AL165" s="119"/>
      <c r="AM165" s="119"/>
      <c r="AN165" s="119"/>
      <c r="AO165" s="119"/>
      <c r="AP165" s="119"/>
      <c r="AQ165" s="119"/>
      <c r="AR165" s="119"/>
      <c r="AS165" s="119"/>
      <c r="AT165" s="119"/>
    </row>
    <row r="166" ht="15.75" customHeight="1">
      <c r="A166" s="119"/>
      <c r="B166" s="119"/>
      <c r="C166" s="119"/>
      <c r="D166" s="119"/>
      <c r="E166" s="119"/>
      <c r="F166" s="119"/>
      <c r="G166" s="119"/>
      <c r="H166" s="119"/>
      <c r="I166" s="119"/>
      <c r="J166" s="119"/>
      <c r="K166" s="119"/>
      <c r="L166" s="119"/>
      <c r="M166" s="119"/>
      <c r="N166" s="119"/>
      <c r="O166" s="119"/>
      <c r="P166" s="119"/>
      <c r="Q166" s="119"/>
      <c r="R166" s="119"/>
      <c r="S166" s="119"/>
      <c r="T166" s="119"/>
      <c r="U166" s="119"/>
      <c r="V166" s="119"/>
      <c r="W166" s="119"/>
      <c r="X166" s="119"/>
      <c r="Y166" s="119"/>
      <c r="Z166" s="119"/>
      <c r="AA166" s="119"/>
      <c r="AB166" s="119"/>
      <c r="AC166" s="119"/>
      <c r="AD166" s="119"/>
      <c r="AE166" s="119"/>
      <c r="AF166" s="119"/>
      <c r="AG166" s="119"/>
      <c r="AH166" s="119"/>
      <c r="AI166" s="119"/>
      <c r="AJ166" s="119"/>
      <c r="AK166" s="119"/>
      <c r="AL166" s="119"/>
      <c r="AM166" s="119"/>
      <c r="AN166" s="119"/>
      <c r="AO166" s="119"/>
      <c r="AP166" s="119"/>
      <c r="AQ166" s="119"/>
      <c r="AR166" s="119"/>
      <c r="AS166" s="119"/>
      <c r="AT166" s="119"/>
    </row>
    <row r="167" ht="15.75" customHeight="1">
      <c r="A167" s="119"/>
      <c r="B167" s="119"/>
      <c r="C167" s="119"/>
      <c r="D167" s="119"/>
      <c r="E167" s="119"/>
      <c r="F167" s="119"/>
      <c r="G167" s="119"/>
      <c r="H167" s="119"/>
      <c r="I167" s="119"/>
      <c r="J167" s="119"/>
      <c r="K167" s="119"/>
      <c r="L167" s="119"/>
      <c r="M167" s="119"/>
      <c r="N167" s="119"/>
      <c r="O167" s="119"/>
      <c r="P167" s="119"/>
      <c r="Q167" s="119"/>
      <c r="R167" s="119"/>
      <c r="S167" s="119"/>
      <c r="T167" s="119"/>
      <c r="U167" s="119"/>
      <c r="V167" s="119"/>
      <c r="W167" s="119"/>
      <c r="X167" s="119"/>
      <c r="Y167" s="119"/>
      <c r="Z167" s="119"/>
      <c r="AA167" s="119"/>
      <c r="AB167" s="119"/>
      <c r="AC167" s="119"/>
      <c r="AD167" s="119"/>
      <c r="AE167" s="119"/>
      <c r="AF167" s="119"/>
      <c r="AG167" s="119"/>
      <c r="AH167" s="119"/>
      <c r="AI167" s="119"/>
      <c r="AJ167" s="119"/>
      <c r="AK167" s="119"/>
      <c r="AL167" s="119"/>
      <c r="AM167" s="119"/>
      <c r="AN167" s="119"/>
      <c r="AO167" s="119"/>
      <c r="AP167" s="119"/>
      <c r="AQ167" s="119"/>
      <c r="AR167" s="119"/>
      <c r="AS167" s="119"/>
      <c r="AT167" s="119"/>
    </row>
    <row r="168" ht="15.75" customHeight="1">
      <c r="A168" s="119"/>
      <c r="B168" s="119"/>
      <c r="C168" s="119"/>
      <c r="D168" s="119"/>
      <c r="E168" s="119"/>
      <c r="F168" s="119"/>
      <c r="G168" s="119"/>
      <c r="H168" s="119"/>
      <c r="I168" s="119"/>
      <c r="J168" s="119"/>
      <c r="K168" s="119"/>
      <c r="L168" s="119"/>
      <c r="M168" s="119"/>
      <c r="N168" s="119"/>
      <c r="O168" s="119"/>
      <c r="P168" s="119"/>
      <c r="Q168" s="119"/>
      <c r="R168" s="119"/>
      <c r="S168" s="119"/>
      <c r="T168" s="119"/>
      <c r="U168" s="119"/>
      <c r="V168" s="119"/>
      <c r="W168" s="119"/>
      <c r="X168" s="119"/>
      <c r="Y168" s="119"/>
      <c r="Z168" s="119"/>
      <c r="AA168" s="119"/>
      <c r="AB168" s="119"/>
      <c r="AC168" s="119"/>
      <c r="AD168" s="119"/>
      <c r="AE168" s="119"/>
      <c r="AF168" s="119"/>
      <c r="AG168" s="119"/>
      <c r="AH168" s="119"/>
      <c r="AI168" s="119"/>
      <c r="AJ168" s="119"/>
      <c r="AK168" s="119"/>
      <c r="AL168" s="119"/>
      <c r="AM168" s="119"/>
      <c r="AN168" s="119"/>
      <c r="AO168" s="119"/>
      <c r="AP168" s="119"/>
      <c r="AQ168" s="119"/>
      <c r="AR168" s="119"/>
      <c r="AS168" s="119"/>
      <c r="AT168" s="119"/>
    </row>
    <row r="169" ht="15.75" customHeight="1">
      <c r="A169" s="119"/>
      <c r="B169" s="119"/>
      <c r="C169" s="119"/>
      <c r="D169" s="119"/>
      <c r="E169" s="119"/>
      <c r="F169" s="119"/>
      <c r="G169" s="119"/>
      <c r="H169" s="119"/>
      <c r="I169" s="119"/>
      <c r="J169" s="119"/>
      <c r="K169" s="119"/>
      <c r="L169" s="119"/>
      <c r="M169" s="119"/>
      <c r="N169" s="119"/>
      <c r="O169" s="119"/>
      <c r="P169" s="119"/>
      <c r="Q169" s="119"/>
      <c r="R169" s="119"/>
      <c r="S169" s="119"/>
      <c r="T169" s="119"/>
      <c r="U169" s="119"/>
      <c r="V169" s="119"/>
      <c r="W169" s="119"/>
      <c r="X169" s="119"/>
      <c r="Y169" s="119"/>
      <c r="Z169" s="119"/>
      <c r="AA169" s="119"/>
      <c r="AB169" s="119"/>
      <c r="AC169" s="119"/>
      <c r="AD169" s="119"/>
      <c r="AE169" s="119"/>
      <c r="AF169" s="119"/>
      <c r="AG169" s="119"/>
      <c r="AH169" s="119"/>
      <c r="AI169" s="119"/>
      <c r="AJ169" s="119"/>
      <c r="AK169" s="119"/>
      <c r="AL169" s="119"/>
      <c r="AM169" s="119"/>
      <c r="AN169" s="119"/>
      <c r="AO169" s="119"/>
      <c r="AP169" s="119"/>
      <c r="AQ169" s="119"/>
      <c r="AR169" s="119"/>
      <c r="AS169" s="119"/>
      <c r="AT169" s="119"/>
    </row>
    <row r="170" ht="15.75" customHeight="1">
      <c r="A170" s="119"/>
      <c r="B170" s="119"/>
      <c r="C170" s="119"/>
      <c r="D170" s="119"/>
      <c r="E170" s="119"/>
      <c r="F170" s="119"/>
      <c r="G170" s="119"/>
      <c r="H170" s="119"/>
      <c r="I170" s="119"/>
      <c r="J170" s="119"/>
      <c r="K170" s="119"/>
      <c r="L170" s="119"/>
      <c r="M170" s="119"/>
      <c r="N170" s="119"/>
      <c r="O170" s="119"/>
      <c r="P170" s="119"/>
      <c r="Q170" s="119"/>
      <c r="R170" s="119"/>
      <c r="S170" s="119"/>
      <c r="T170" s="119"/>
      <c r="U170" s="119"/>
      <c r="V170" s="119"/>
      <c r="W170" s="119"/>
      <c r="X170" s="119"/>
      <c r="Y170" s="119"/>
      <c r="Z170" s="119"/>
      <c r="AA170" s="119"/>
      <c r="AB170" s="119"/>
      <c r="AC170" s="119"/>
      <c r="AD170" s="119"/>
      <c r="AE170" s="119"/>
      <c r="AF170" s="119"/>
      <c r="AG170" s="119"/>
      <c r="AH170" s="119"/>
      <c r="AI170" s="119"/>
      <c r="AJ170" s="119"/>
      <c r="AK170" s="119"/>
      <c r="AL170" s="119"/>
      <c r="AM170" s="119"/>
      <c r="AN170" s="119"/>
      <c r="AO170" s="119"/>
      <c r="AP170" s="119"/>
      <c r="AQ170" s="119"/>
      <c r="AR170" s="119"/>
      <c r="AS170" s="119"/>
      <c r="AT170" s="119"/>
    </row>
    <row r="171" ht="15.75" customHeight="1">
      <c r="A171" s="119"/>
      <c r="B171" s="119"/>
      <c r="C171" s="119"/>
      <c r="D171" s="119"/>
      <c r="E171" s="119"/>
      <c r="F171" s="119"/>
      <c r="G171" s="119"/>
      <c r="H171" s="119"/>
      <c r="I171" s="119"/>
      <c r="J171" s="119"/>
      <c r="K171" s="119"/>
      <c r="L171" s="119"/>
      <c r="M171" s="119"/>
      <c r="N171" s="119"/>
      <c r="O171" s="119"/>
      <c r="P171" s="119"/>
      <c r="Q171" s="119"/>
      <c r="R171" s="119"/>
      <c r="S171" s="119"/>
      <c r="T171" s="119"/>
      <c r="U171" s="119"/>
      <c r="V171" s="119"/>
      <c r="W171" s="119"/>
      <c r="X171" s="119"/>
      <c r="Y171" s="119"/>
      <c r="Z171" s="119"/>
      <c r="AA171" s="119"/>
      <c r="AB171" s="119"/>
      <c r="AC171" s="119"/>
      <c r="AD171" s="119"/>
      <c r="AE171" s="119"/>
      <c r="AF171" s="119"/>
      <c r="AG171" s="119"/>
      <c r="AH171" s="119"/>
      <c r="AI171" s="119"/>
      <c r="AJ171" s="119"/>
      <c r="AK171" s="119"/>
      <c r="AL171" s="119"/>
      <c r="AM171" s="119"/>
      <c r="AN171" s="119"/>
      <c r="AO171" s="119"/>
      <c r="AP171" s="119"/>
      <c r="AQ171" s="119"/>
      <c r="AR171" s="119"/>
      <c r="AS171" s="119"/>
      <c r="AT171" s="119"/>
    </row>
    <row r="172" ht="15.75" customHeight="1">
      <c r="A172" s="119"/>
      <c r="B172" s="119"/>
      <c r="C172" s="119"/>
      <c r="D172" s="119"/>
      <c r="E172" s="119"/>
      <c r="F172" s="119"/>
      <c r="G172" s="119"/>
      <c r="H172" s="119"/>
      <c r="I172" s="119"/>
      <c r="J172" s="119"/>
      <c r="K172" s="119"/>
      <c r="L172" s="119"/>
      <c r="M172" s="119"/>
      <c r="N172" s="119"/>
      <c r="O172" s="119"/>
      <c r="P172" s="119"/>
      <c r="Q172" s="119"/>
      <c r="R172" s="119"/>
      <c r="S172" s="119"/>
      <c r="T172" s="119"/>
      <c r="U172" s="119"/>
      <c r="V172" s="119"/>
      <c r="W172" s="119"/>
      <c r="X172" s="119"/>
      <c r="Y172" s="119"/>
      <c r="Z172" s="119"/>
      <c r="AA172" s="119"/>
      <c r="AB172" s="119"/>
      <c r="AC172" s="119"/>
      <c r="AD172" s="119"/>
      <c r="AE172" s="119"/>
      <c r="AF172" s="119"/>
      <c r="AG172" s="119"/>
      <c r="AH172" s="119"/>
      <c r="AI172" s="119"/>
      <c r="AJ172" s="119"/>
      <c r="AK172" s="119"/>
      <c r="AL172" s="119"/>
      <c r="AM172" s="119"/>
      <c r="AN172" s="119"/>
      <c r="AO172" s="119"/>
      <c r="AP172" s="119"/>
      <c r="AQ172" s="119"/>
      <c r="AR172" s="119"/>
      <c r="AS172" s="119"/>
      <c r="AT172" s="119"/>
    </row>
    <row r="173" ht="15.75" customHeight="1">
      <c r="A173" s="119"/>
      <c r="B173" s="119"/>
      <c r="C173" s="119"/>
      <c r="D173" s="119"/>
      <c r="E173" s="119"/>
      <c r="F173" s="119"/>
      <c r="G173" s="119"/>
      <c r="H173" s="119"/>
      <c r="I173" s="119"/>
      <c r="J173" s="119"/>
      <c r="K173" s="119"/>
      <c r="L173" s="119"/>
      <c r="M173" s="119"/>
      <c r="N173" s="119"/>
      <c r="O173" s="119"/>
      <c r="P173" s="119"/>
      <c r="Q173" s="119"/>
      <c r="R173" s="119"/>
      <c r="S173" s="119"/>
      <c r="T173" s="119"/>
      <c r="U173" s="119"/>
      <c r="V173" s="119"/>
      <c r="W173" s="119"/>
      <c r="X173" s="119"/>
      <c r="Y173" s="119"/>
      <c r="Z173" s="119"/>
      <c r="AA173" s="119"/>
      <c r="AB173" s="119"/>
      <c r="AC173" s="119"/>
      <c r="AD173" s="119"/>
      <c r="AE173" s="119"/>
      <c r="AF173" s="119"/>
      <c r="AG173" s="119"/>
      <c r="AH173" s="119"/>
      <c r="AI173" s="119"/>
      <c r="AJ173" s="119"/>
      <c r="AK173" s="119"/>
      <c r="AL173" s="119"/>
      <c r="AM173" s="119"/>
      <c r="AN173" s="119"/>
      <c r="AO173" s="119"/>
      <c r="AP173" s="119"/>
      <c r="AQ173" s="119"/>
      <c r="AR173" s="119"/>
      <c r="AS173" s="119"/>
      <c r="AT173" s="119"/>
    </row>
    <row r="174" ht="15.75" customHeight="1">
      <c r="A174" s="119"/>
      <c r="B174" s="119"/>
      <c r="C174" s="119"/>
      <c r="D174" s="119"/>
      <c r="E174" s="119"/>
      <c r="F174" s="119"/>
      <c r="G174" s="119"/>
      <c r="H174" s="119"/>
      <c r="I174" s="119"/>
      <c r="J174" s="119"/>
      <c r="K174" s="119"/>
      <c r="L174" s="119"/>
      <c r="M174" s="119"/>
      <c r="N174" s="119"/>
      <c r="O174" s="119"/>
      <c r="P174" s="119"/>
      <c r="Q174" s="119"/>
      <c r="R174" s="119"/>
      <c r="S174" s="119"/>
      <c r="T174" s="119"/>
      <c r="U174" s="119"/>
      <c r="V174" s="119"/>
      <c r="W174" s="119"/>
      <c r="X174" s="119"/>
      <c r="Y174" s="119"/>
      <c r="Z174" s="119"/>
      <c r="AA174" s="119"/>
      <c r="AB174" s="119"/>
      <c r="AC174" s="119"/>
      <c r="AD174" s="119"/>
      <c r="AE174" s="119"/>
      <c r="AF174" s="119"/>
      <c r="AG174" s="119"/>
      <c r="AH174" s="119"/>
      <c r="AI174" s="119"/>
      <c r="AJ174" s="119"/>
      <c r="AK174" s="119"/>
      <c r="AL174" s="119"/>
      <c r="AM174" s="119"/>
      <c r="AN174" s="119"/>
      <c r="AO174" s="119"/>
      <c r="AP174" s="119"/>
      <c r="AQ174" s="119"/>
      <c r="AR174" s="119"/>
      <c r="AS174" s="119"/>
      <c r="AT174" s="119"/>
    </row>
    <row r="175" ht="15.75" customHeight="1">
      <c r="A175" s="119"/>
      <c r="B175" s="119"/>
      <c r="C175" s="119"/>
      <c r="D175" s="119"/>
      <c r="E175" s="119"/>
      <c r="F175" s="119"/>
      <c r="G175" s="119"/>
      <c r="H175" s="119"/>
      <c r="I175" s="119"/>
      <c r="J175" s="119"/>
      <c r="K175" s="119"/>
      <c r="L175" s="119"/>
      <c r="M175" s="119"/>
      <c r="N175" s="119"/>
      <c r="O175" s="119"/>
      <c r="P175" s="119"/>
      <c r="Q175" s="119"/>
      <c r="R175" s="119"/>
      <c r="S175" s="119"/>
      <c r="T175" s="119"/>
      <c r="U175" s="119"/>
      <c r="V175" s="119"/>
      <c r="W175" s="119"/>
      <c r="X175" s="119"/>
      <c r="Y175" s="119"/>
      <c r="Z175" s="119"/>
      <c r="AA175" s="119"/>
      <c r="AB175" s="119"/>
      <c r="AC175" s="119"/>
      <c r="AD175" s="119"/>
      <c r="AE175" s="119"/>
      <c r="AF175" s="119"/>
      <c r="AG175" s="119"/>
      <c r="AH175" s="119"/>
      <c r="AI175" s="119"/>
      <c r="AJ175" s="119"/>
      <c r="AK175" s="119"/>
      <c r="AL175" s="119"/>
      <c r="AM175" s="119"/>
      <c r="AN175" s="119"/>
      <c r="AO175" s="119"/>
      <c r="AP175" s="119"/>
      <c r="AQ175" s="119"/>
      <c r="AR175" s="119"/>
      <c r="AS175" s="119"/>
      <c r="AT175" s="119"/>
    </row>
    <row r="176" ht="15.75" customHeight="1">
      <c r="A176" s="119"/>
      <c r="B176" s="119"/>
      <c r="C176" s="119"/>
      <c r="D176" s="119"/>
      <c r="E176" s="119"/>
      <c r="F176" s="119"/>
      <c r="G176" s="119"/>
      <c r="H176" s="119"/>
      <c r="I176" s="119"/>
      <c r="J176" s="119"/>
      <c r="K176" s="119"/>
      <c r="L176" s="119"/>
      <c r="M176" s="119"/>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ht="15.75" customHeight="1">
      <c r="A177" s="119"/>
      <c r="B177" s="119"/>
      <c r="C177" s="119"/>
      <c r="D177" s="119"/>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row>
    <row r="178" ht="15.75" customHeight="1">
      <c r="A178" s="119"/>
      <c r="B178" s="119"/>
      <c r="C178" s="119"/>
      <c r="D178" s="119"/>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ht="15.75"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row>
    <row r="180" ht="15.75"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row>
    <row r="181" ht="15.75"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ht="15.75" customHeight="1">
      <c r="A182" s="119"/>
      <c r="B182" s="119"/>
      <c r="C182" s="119"/>
      <c r="D182" s="119"/>
      <c r="E182" s="119"/>
      <c r="F182" s="119"/>
      <c r="G182" s="119"/>
      <c r="H182" s="119"/>
      <c r="I182" s="119"/>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row>
    <row r="183" ht="15.75" customHeight="1">
      <c r="A183" s="119"/>
      <c r="B183" s="119"/>
      <c r="C183" s="119"/>
      <c r="D183" s="119"/>
      <c r="E183" s="119"/>
      <c r="F183" s="119"/>
      <c r="G183" s="119"/>
      <c r="H183" s="119"/>
      <c r="I183" s="119"/>
      <c r="J183" s="119"/>
      <c r="K183" s="119"/>
      <c r="L183" s="119"/>
      <c r="M183" s="119"/>
      <c r="N183" s="119"/>
      <c r="O183" s="119"/>
      <c r="P183" s="119"/>
      <c r="Q183" s="119"/>
      <c r="R183" s="119"/>
      <c r="S183" s="119"/>
      <c r="T183" s="119"/>
      <c r="U183" s="119"/>
      <c r="V183" s="119"/>
      <c r="W183" s="119"/>
      <c r="X183" s="119"/>
      <c r="Y183" s="119"/>
      <c r="Z183" s="119"/>
      <c r="AA183" s="119"/>
      <c r="AB183" s="119"/>
      <c r="AC183" s="119"/>
      <c r="AD183" s="119"/>
      <c r="AE183" s="119"/>
      <c r="AF183" s="119"/>
      <c r="AG183" s="119"/>
      <c r="AH183" s="119"/>
      <c r="AI183" s="119"/>
      <c r="AJ183" s="119"/>
      <c r="AK183" s="119"/>
      <c r="AL183" s="119"/>
      <c r="AM183" s="119"/>
      <c r="AN183" s="119"/>
      <c r="AO183" s="119"/>
      <c r="AP183" s="119"/>
      <c r="AQ183" s="119"/>
      <c r="AR183" s="119"/>
      <c r="AS183" s="119"/>
      <c r="AT183" s="119"/>
    </row>
    <row r="184" ht="15.75" customHeight="1">
      <c r="A184" s="119"/>
      <c r="B184" s="119"/>
      <c r="C184" s="119"/>
      <c r="D184" s="119"/>
      <c r="E184" s="119"/>
      <c r="F184" s="119"/>
      <c r="G184" s="119"/>
      <c r="H184" s="119"/>
      <c r="I184" s="119"/>
      <c r="J184" s="119"/>
      <c r="K184" s="119"/>
      <c r="L184" s="119"/>
      <c r="M184" s="119"/>
      <c r="N184" s="119"/>
      <c r="O184" s="119"/>
      <c r="P184" s="119"/>
      <c r="Q184" s="119"/>
      <c r="R184" s="119"/>
      <c r="S184" s="119"/>
      <c r="T184" s="119"/>
      <c r="U184" s="119"/>
      <c r="V184" s="119"/>
      <c r="W184" s="119"/>
      <c r="X184" s="119"/>
      <c r="Y184" s="119"/>
      <c r="Z184" s="119"/>
      <c r="AA184" s="119"/>
      <c r="AB184" s="119"/>
      <c r="AC184" s="119"/>
      <c r="AD184" s="119"/>
      <c r="AE184" s="119"/>
      <c r="AF184" s="119"/>
      <c r="AG184" s="119"/>
      <c r="AH184" s="119"/>
      <c r="AI184" s="119"/>
      <c r="AJ184" s="119"/>
      <c r="AK184" s="119"/>
      <c r="AL184" s="119"/>
      <c r="AM184" s="119"/>
      <c r="AN184" s="119"/>
      <c r="AO184" s="119"/>
      <c r="AP184" s="119"/>
      <c r="AQ184" s="119"/>
      <c r="AR184" s="119"/>
      <c r="AS184" s="119"/>
      <c r="AT184" s="119"/>
    </row>
    <row r="185" ht="15.75" customHeight="1">
      <c r="A185" s="119"/>
      <c r="B185" s="119"/>
      <c r="C185" s="119"/>
      <c r="D185" s="119"/>
      <c r="E185" s="119"/>
      <c r="F185" s="119"/>
      <c r="G185" s="119"/>
      <c r="H185" s="119"/>
      <c r="I185" s="119"/>
      <c r="J185" s="119"/>
      <c r="K185" s="119"/>
      <c r="L185" s="119"/>
      <c r="M185" s="119"/>
      <c r="N185" s="119"/>
      <c r="O185" s="119"/>
      <c r="P185" s="119"/>
      <c r="Q185" s="119"/>
      <c r="R185" s="119"/>
      <c r="S185" s="119"/>
      <c r="T185" s="119"/>
      <c r="U185" s="119"/>
      <c r="V185" s="119"/>
      <c r="W185" s="119"/>
      <c r="X185" s="119"/>
      <c r="Y185" s="119"/>
      <c r="Z185" s="119"/>
      <c r="AA185" s="119"/>
      <c r="AB185" s="119"/>
      <c r="AC185" s="119"/>
      <c r="AD185" s="119"/>
      <c r="AE185" s="119"/>
      <c r="AF185" s="119"/>
      <c r="AG185" s="119"/>
      <c r="AH185" s="119"/>
      <c r="AI185" s="119"/>
      <c r="AJ185" s="119"/>
      <c r="AK185" s="119"/>
      <c r="AL185" s="119"/>
      <c r="AM185" s="119"/>
      <c r="AN185" s="119"/>
      <c r="AO185" s="119"/>
      <c r="AP185" s="119"/>
      <c r="AQ185" s="119"/>
      <c r="AR185" s="119"/>
      <c r="AS185" s="119"/>
      <c r="AT185" s="119"/>
    </row>
    <row r="186" ht="15.75" customHeight="1">
      <c r="A186" s="119"/>
      <c r="B186" s="119"/>
      <c r="C186" s="119"/>
      <c r="D186" s="119"/>
      <c r="E186" s="119"/>
      <c r="F186" s="119"/>
      <c r="G186" s="119"/>
      <c r="H186" s="119"/>
      <c r="I186" s="119"/>
      <c r="J186" s="119"/>
      <c r="K186" s="119"/>
      <c r="L186" s="119"/>
      <c r="M186" s="119"/>
      <c r="N186" s="119"/>
      <c r="O186" s="119"/>
      <c r="P186" s="119"/>
      <c r="Q186" s="119"/>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row>
    <row r="187" ht="15.75" customHeight="1">
      <c r="A187" s="119"/>
      <c r="B187" s="119"/>
      <c r="C187" s="119"/>
      <c r="D187" s="119"/>
      <c r="E187" s="119"/>
      <c r="F187" s="119"/>
      <c r="G187" s="119"/>
      <c r="H187" s="119"/>
      <c r="I187" s="119"/>
      <c r="J187" s="119"/>
      <c r="K187" s="119"/>
      <c r="L187" s="119"/>
      <c r="M187" s="119"/>
      <c r="N187" s="119"/>
      <c r="O187" s="119"/>
      <c r="P187" s="119"/>
      <c r="Q187" s="119"/>
      <c r="R187" s="119"/>
      <c r="S187" s="119"/>
      <c r="T187" s="119"/>
      <c r="U187" s="119"/>
      <c r="V187" s="119"/>
      <c r="W187" s="119"/>
      <c r="X187" s="119"/>
      <c r="Y187" s="119"/>
      <c r="Z187" s="119"/>
      <c r="AA187" s="119"/>
      <c r="AB187" s="119"/>
      <c r="AC187" s="119"/>
      <c r="AD187" s="119"/>
      <c r="AE187" s="119"/>
      <c r="AF187" s="119"/>
      <c r="AG187" s="119"/>
      <c r="AH187" s="119"/>
      <c r="AI187" s="119"/>
      <c r="AJ187" s="119"/>
      <c r="AK187" s="119"/>
      <c r="AL187" s="119"/>
      <c r="AM187" s="119"/>
      <c r="AN187" s="119"/>
      <c r="AO187" s="119"/>
      <c r="AP187" s="119"/>
      <c r="AQ187" s="119"/>
      <c r="AR187" s="119"/>
      <c r="AS187" s="119"/>
      <c r="AT187" s="119"/>
    </row>
    <row r="188" ht="15.75" customHeight="1">
      <c r="A188" s="119"/>
      <c r="B188" s="119"/>
      <c r="C188" s="119"/>
      <c r="D188" s="119"/>
      <c r="E188" s="119"/>
      <c r="F188" s="119"/>
      <c r="G188" s="119"/>
      <c r="H188" s="119"/>
      <c r="I188" s="119"/>
      <c r="J188" s="119"/>
      <c r="K188" s="119"/>
      <c r="L188" s="119"/>
      <c r="M188" s="119"/>
      <c r="N188" s="119"/>
      <c r="O188" s="119"/>
      <c r="P188" s="119"/>
      <c r="Q188" s="119"/>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row>
    <row r="189" ht="15.75" customHeight="1">
      <c r="A189" s="119"/>
      <c r="B189" s="119"/>
      <c r="C189" s="119"/>
      <c r="D189" s="119"/>
      <c r="E189" s="119"/>
      <c r="F189" s="119"/>
      <c r="G189" s="119"/>
      <c r="H189" s="119"/>
      <c r="I189" s="119"/>
      <c r="J189" s="119"/>
      <c r="K189" s="119"/>
      <c r="L189" s="119"/>
      <c r="M189" s="119"/>
      <c r="N189" s="119"/>
      <c r="O189" s="119"/>
      <c r="P189" s="119"/>
      <c r="Q189" s="119"/>
      <c r="R189" s="119"/>
      <c r="S189" s="119"/>
      <c r="T189" s="119"/>
      <c r="U189" s="119"/>
      <c r="V189" s="119"/>
      <c r="W189" s="119"/>
      <c r="X189" s="119"/>
      <c r="Y189" s="119"/>
      <c r="Z189" s="119"/>
      <c r="AA189" s="119"/>
      <c r="AB189" s="119"/>
      <c r="AC189" s="119"/>
      <c r="AD189" s="119"/>
      <c r="AE189" s="119"/>
      <c r="AF189" s="119"/>
      <c r="AG189" s="119"/>
      <c r="AH189" s="119"/>
      <c r="AI189" s="119"/>
      <c r="AJ189" s="119"/>
      <c r="AK189" s="119"/>
      <c r="AL189" s="119"/>
      <c r="AM189" s="119"/>
      <c r="AN189" s="119"/>
      <c r="AO189" s="119"/>
      <c r="AP189" s="119"/>
      <c r="AQ189" s="119"/>
      <c r="AR189" s="119"/>
      <c r="AS189" s="119"/>
      <c r="AT189" s="119"/>
    </row>
    <row r="190" ht="15.75" customHeight="1">
      <c r="A190" s="119"/>
      <c r="B190" s="119"/>
      <c r="C190" s="119"/>
      <c r="D190" s="119"/>
      <c r="E190" s="119"/>
      <c r="F190" s="119"/>
      <c r="G190" s="119"/>
      <c r="H190" s="119"/>
      <c r="I190" s="119"/>
      <c r="J190" s="119"/>
      <c r="K190" s="119"/>
      <c r="L190" s="119"/>
      <c r="M190" s="119"/>
      <c r="N190" s="119"/>
      <c r="O190" s="119"/>
      <c r="P190" s="119"/>
      <c r="Q190" s="119"/>
      <c r="R190" s="119"/>
      <c r="S190" s="119"/>
      <c r="T190" s="119"/>
      <c r="U190" s="119"/>
      <c r="V190" s="119"/>
      <c r="W190" s="119"/>
      <c r="X190" s="119"/>
      <c r="Y190" s="119"/>
      <c r="Z190" s="119"/>
      <c r="AA190" s="119"/>
      <c r="AB190" s="119"/>
      <c r="AC190" s="119"/>
      <c r="AD190" s="119"/>
      <c r="AE190" s="119"/>
      <c r="AF190" s="119"/>
      <c r="AG190" s="119"/>
      <c r="AH190" s="119"/>
      <c r="AI190" s="119"/>
      <c r="AJ190" s="119"/>
      <c r="AK190" s="119"/>
      <c r="AL190" s="119"/>
      <c r="AM190" s="119"/>
      <c r="AN190" s="119"/>
      <c r="AO190" s="119"/>
      <c r="AP190" s="119"/>
      <c r="AQ190" s="119"/>
      <c r="AR190" s="119"/>
      <c r="AS190" s="119"/>
      <c r="AT190" s="119"/>
    </row>
    <row r="191" ht="15.75" customHeight="1">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row>
    <row r="192" ht="15.75" customHeight="1">
      <c r="A192" s="119"/>
      <c r="B192" s="119"/>
      <c r="C192" s="119"/>
      <c r="D192" s="119"/>
      <c r="E192" s="119"/>
      <c r="F192" s="119"/>
      <c r="G192" s="119"/>
      <c r="H192" s="119"/>
      <c r="I192" s="119"/>
      <c r="J192" s="119"/>
      <c r="K192" s="119"/>
      <c r="L192" s="119"/>
      <c r="M192" s="119"/>
      <c r="N192" s="119"/>
      <c r="O192" s="119"/>
      <c r="P192" s="119"/>
      <c r="Q192" s="119"/>
      <c r="R192" s="119"/>
      <c r="S192" s="119"/>
      <c r="T192" s="119"/>
      <c r="U192" s="119"/>
      <c r="V192" s="119"/>
      <c r="W192" s="119"/>
      <c r="X192" s="119"/>
      <c r="Y192" s="119"/>
      <c r="Z192" s="119"/>
      <c r="AA192" s="119"/>
      <c r="AB192" s="119"/>
      <c r="AC192" s="119"/>
      <c r="AD192" s="119"/>
      <c r="AE192" s="119"/>
      <c r="AF192" s="119"/>
      <c r="AG192" s="119"/>
      <c r="AH192" s="119"/>
      <c r="AI192" s="119"/>
      <c r="AJ192" s="119"/>
      <c r="AK192" s="119"/>
      <c r="AL192" s="119"/>
      <c r="AM192" s="119"/>
      <c r="AN192" s="119"/>
      <c r="AO192" s="119"/>
      <c r="AP192" s="119"/>
      <c r="AQ192" s="119"/>
      <c r="AR192" s="119"/>
      <c r="AS192" s="119"/>
      <c r="AT192" s="119"/>
    </row>
    <row r="193" ht="15.75" customHeight="1">
      <c r="A193" s="119"/>
      <c r="B193" s="119"/>
      <c r="C193" s="119"/>
      <c r="D193" s="119"/>
      <c r="E193" s="119"/>
      <c r="F193" s="119"/>
      <c r="G193" s="119"/>
      <c r="H193" s="119"/>
      <c r="I193" s="119"/>
      <c r="J193" s="119"/>
      <c r="K193" s="119"/>
      <c r="L193" s="119"/>
      <c r="M193" s="119"/>
      <c r="N193" s="119"/>
      <c r="O193" s="119"/>
      <c r="P193" s="119"/>
      <c r="Q193" s="119"/>
      <c r="R193" s="119"/>
      <c r="S193" s="119"/>
      <c r="T193" s="119"/>
      <c r="U193" s="119"/>
      <c r="V193" s="119"/>
      <c r="W193" s="119"/>
      <c r="X193" s="119"/>
      <c r="Y193" s="119"/>
      <c r="Z193" s="119"/>
      <c r="AA193" s="119"/>
      <c r="AB193" s="119"/>
      <c r="AC193" s="119"/>
      <c r="AD193" s="119"/>
      <c r="AE193" s="119"/>
      <c r="AF193" s="119"/>
      <c r="AG193" s="119"/>
      <c r="AH193" s="119"/>
      <c r="AI193" s="119"/>
      <c r="AJ193" s="119"/>
      <c r="AK193" s="119"/>
      <c r="AL193" s="119"/>
      <c r="AM193" s="119"/>
      <c r="AN193" s="119"/>
      <c r="AO193" s="119"/>
      <c r="AP193" s="119"/>
      <c r="AQ193" s="119"/>
      <c r="AR193" s="119"/>
      <c r="AS193" s="119"/>
      <c r="AT193" s="119"/>
    </row>
    <row r="194" ht="15.75" customHeight="1">
      <c r="A194" s="119"/>
      <c r="B194" s="119"/>
      <c r="C194" s="119"/>
      <c r="D194" s="119"/>
      <c r="E194" s="119"/>
      <c r="F194" s="119"/>
      <c r="G194" s="119"/>
      <c r="H194" s="119"/>
      <c r="I194" s="119"/>
      <c r="J194" s="119"/>
      <c r="K194" s="119"/>
      <c r="L194" s="119"/>
      <c r="M194" s="119"/>
      <c r="N194" s="119"/>
      <c r="O194" s="119"/>
      <c r="P194" s="119"/>
      <c r="Q194" s="119"/>
      <c r="R194" s="119"/>
      <c r="S194" s="119"/>
      <c r="T194" s="119"/>
      <c r="U194" s="119"/>
      <c r="V194" s="119"/>
      <c r="W194" s="119"/>
      <c r="X194" s="119"/>
      <c r="Y194" s="119"/>
      <c r="Z194" s="119"/>
      <c r="AA194" s="119"/>
      <c r="AB194" s="119"/>
      <c r="AC194" s="119"/>
      <c r="AD194" s="119"/>
      <c r="AE194" s="119"/>
      <c r="AF194" s="119"/>
      <c r="AG194" s="119"/>
      <c r="AH194" s="119"/>
      <c r="AI194" s="119"/>
      <c r="AJ194" s="119"/>
      <c r="AK194" s="119"/>
      <c r="AL194" s="119"/>
      <c r="AM194" s="119"/>
      <c r="AN194" s="119"/>
      <c r="AO194" s="119"/>
      <c r="AP194" s="119"/>
      <c r="AQ194" s="119"/>
      <c r="AR194" s="119"/>
      <c r="AS194" s="119"/>
      <c r="AT194" s="119"/>
    </row>
    <row r="195" ht="15.75" customHeight="1">
      <c r="A195" s="119"/>
      <c r="B195" s="119"/>
      <c r="C195" s="119"/>
      <c r="D195" s="119"/>
      <c r="E195" s="119"/>
      <c r="F195" s="119"/>
      <c r="G195" s="119"/>
      <c r="H195" s="119"/>
      <c r="I195" s="119"/>
      <c r="J195" s="119"/>
      <c r="K195" s="119"/>
      <c r="L195" s="119"/>
      <c r="M195" s="119"/>
      <c r="N195" s="119"/>
      <c r="O195" s="119"/>
      <c r="P195" s="119"/>
      <c r="Q195" s="119"/>
      <c r="R195" s="119"/>
      <c r="S195" s="119"/>
      <c r="T195" s="119"/>
      <c r="U195" s="119"/>
      <c r="V195" s="119"/>
      <c r="W195" s="119"/>
      <c r="X195" s="119"/>
      <c r="Y195" s="119"/>
      <c r="Z195" s="119"/>
      <c r="AA195" s="119"/>
      <c r="AB195" s="119"/>
      <c r="AC195" s="119"/>
      <c r="AD195" s="119"/>
      <c r="AE195" s="119"/>
      <c r="AF195" s="119"/>
      <c r="AG195" s="119"/>
      <c r="AH195" s="119"/>
      <c r="AI195" s="119"/>
      <c r="AJ195" s="119"/>
      <c r="AK195" s="119"/>
      <c r="AL195" s="119"/>
      <c r="AM195" s="119"/>
      <c r="AN195" s="119"/>
      <c r="AO195" s="119"/>
      <c r="AP195" s="119"/>
      <c r="AQ195" s="119"/>
      <c r="AR195" s="119"/>
      <c r="AS195" s="119"/>
      <c r="AT195" s="119"/>
    </row>
    <row r="196" ht="15.75" customHeight="1">
      <c r="A196" s="119"/>
      <c r="B196" s="119"/>
      <c r="C196" s="119"/>
      <c r="D196" s="119"/>
      <c r="E196" s="119"/>
      <c r="F196" s="119"/>
      <c r="G196" s="119"/>
      <c r="H196" s="119"/>
      <c r="I196" s="119"/>
      <c r="J196" s="119"/>
      <c r="K196" s="119"/>
      <c r="L196" s="119"/>
      <c r="M196" s="119"/>
      <c r="N196" s="119"/>
      <c r="O196" s="119"/>
      <c r="P196" s="119"/>
      <c r="Q196" s="119"/>
      <c r="R196" s="119"/>
      <c r="S196" s="119"/>
      <c r="T196" s="119"/>
      <c r="U196" s="119"/>
      <c r="V196" s="119"/>
      <c r="W196" s="119"/>
      <c r="X196" s="119"/>
      <c r="Y196" s="119"/>
      <c r="Z196" s="119"/>
      <c r="AA196" s="119"/>
      <c r="AB196" s="119"/>
      <c r="AC196" s="119"/>
      <c r="AD196" s="119"/>
      <c r="AE196" s="119"/>
      <c r="AF196" s="119"/>
      <c r="AG196" s="119"/>
      <c r="AH196" s="119"/>
      <c r="AI196" s="119"/>
      <c r="AJ196" s="119"/>
      <c r="AK196" s="119"/>
      <c r="AL196" s="119"/>
      <c r="AM196" s="119"/>
      <c r="AN196" s="119"/>
      <c r="AO196" s="119"/>
      <c r="AP196" s="119"/>
      <c r="AQ196" s="119"/>
      <c r="AR196" s="119"/>
      <c r="AS196" s="119"/>
      <c r="AT196" s="119"/>
    </row>
    <row r="197" ht="15.75" customHeight="1">
      <c r="A197" s="119"/>
      <c r="B197" s="119"/>
      <c r="C197" s="119"/>
      <c r="D197" s="119"/>
      <c r="E197" s="119"/>
      <c r="F197" s="119"/>
      <c r="G197" s="119"/>
      <c r="H197" s="119"/>
      <c r="I197" s="119"/>
      <c r="J197" s="119"/>
      <c r="K197" s="119"/>
      <c r="L197" s="119"/>
      <c r="M197" s="119"/>
      <c r="N197" s="119"/>
      <c r="O197" s="119"/>
      <c r="P197" s="119"/>
      <c r="Q197" s="119"/>
      <c r="R197" s="119"/>
      <c r="S197" s="119"/>
      <c r="T197" s="119"/>
      <c r="U197" s="119"/>
      <c r="V197" s="119"/>
      <c r="W197" s="119"/>
      <c r="X197" s="119"/>
      <c r="Y197" s="119"/>
      <c r="Z197" s="119"/>
      <c r="AA197" s="119"/>
      <c r="AB197" s="119"/>
      <c r="AC197" s="119"/>
      <c r="AD197" s="119"/>
      <c r="AE197" s="119"/>
      <c r="AF197" s="119"/>
      <c r="AG197" s="119"/>
      <c r="AH197" s="119"/>
      <c r="AI197" s="119"/>
      <c r="AJ197" s="119"/>
      <c r="AK197" s="119"/>
      <c r="AL197" s="119"/>
      <c r="AM197" s="119"/>
      <c r="AN197" s="119"/>
      <c r="AO197" s="119"/>
      <c r="AP197" s="119"/>
      <c r="AQ197" s="119"/>
      <c r="AR197" s="119"/>
      <c r="AS197" s="119"/>
      <c r="AT197" s="119"/>
    </row>
    <row r="198" ht="15.75" customHeight="1">
      <c r="A198" s="119"/>
      <c r="B198" s="119"/>
      <c r="C198" s="119"/>
      <c r="D198" s="119"/>
      <c r="E198" s="119"/>
      <c r="F198" s="119"/>
      <c r="G198" s="119"/>
      <c r="H198" s="119"/>
      <c r="I198" s="119"/>
      <c r="J198" s="119"/>
      <c r="K198" s="119"/>
      <c r="L198" s="119"/>
      <c r="M198" s="119"/>
      <c r="N198" s="119"/>
      <c r="O198" s="119"/>
      <c r="P198" s="119"/>
      <c r="Q198" s="119"/>
      <c r="R198" s="119"/>
      <c r="S198" s="119"/>
      <c r="T198" s="119"/>
      <c r="U198" s="119"/>
      <c r="V198" s="119"/>
      <c r="W198" s="119"/>
      <c r="X198" s="119"/>
      <c r="Y198" s="119"/>
      <c r="Z198" s="119"/>
      <c r="AA198" s="119"/>
      <c r="AB198" s="119"/>
      <c r="AC198" s="119"/>
      <c r="AD198" s="119"/>
      <c r="AE198" s="119"/>
      <c r="AF198" s="119"/>
      <c r="AG198" s="119"/>
      <c r="AH198" s="119"/>
      <c r="AI198" s="119"/>
      <c r="AJ198" s="119"/>
      <c r="AK198" s="119"/>
      <c r="AL198" s="119"/>
      <c r="AM198" s="119"/>
      <c r="AN198" s="119"/>
      <c r="AO198" s="119"/>
      <c r="AP198" s="119"/>
      <c r="AQ198" s="119"/>
      <c r="AR198" s="119"/>
      <c r="AS198" s="119"/>
      <c r="AT198" s="119"/>
    </row>
    <row r="199" ht="15.75" customHeight="1">
      <c r="A199" s="119"/>
      <c r="B199" s="119"/>
      <c r="C199" s="119"/>
      <c r="D199" s="119"/>
      <c r="E199" s="119"/>
      <c r="F199" s="119"/>
      <c r="G199" s="119"/>
      <c r="H199" s="119"/>
      <c r="I199" s="119"/>
      <c r="J199" s="119"/>
      <c r="K199" s="119"/>
      <c r="L199" s="119"/>
      <c r="M199" s="119"/>
      <c r="N199" s="119"/>
      <c r="O199" s="119"/>
      <c r="P199" s="119"/>
      <c r="Q199" s="119"/>
      <c r="R199" s="119"/>
      <c r="S199" s="119"/>
      <c r="T199" s="119"/>
      <c r="U199" s="119"/>
      <c r="V199" s="119"/>
      <c r="W199" s="119"/>
      <c r="X199" s="119"/>
      <c r="Y199" s="119"/>
      <c r="Z199" s="119"/>
      <c r="AA199" s="119"/>
      <c r="AB199" s="119"/>
      <c r="AC199" s="119"/>
      <c r="AD199" s="119"/>
      <c r="AE199" s="119"/>
      <c r="AF199" s="119"/>
      <c r="AG199" s="119"/>
      <c r="AH199" s="119"/>
      <c r="AI199" s="119"/>
      <c r="AJ199" s="119"/>
      <c r="AK199" s="119"/>
      <c r="AL199" s="119"/>
      <c r="AM199" s="119"/>
      <c r="AN199" s="119"/>
      <c r="AO199" s="119"/>
      <c r="AP199" s="119"/>
      <c r="AQ199" s="119"/>
      <c r="AR199" s="119"/>
      <c r="AS199" s="119"/>
      <c r="AT199" s="119"/>
    </row>
    <row r="200" ht="15.75" customHeight="1">
      <c r="A200" s="119"/>
      <c r="B200" s="119"/>
      <c r="C200" s="119"/>
      <c r="D200" s="119"/>
      <c r="E200" s="119"/>
      <c r="F200" s="119"/>
      <c r="G200" s="119"/>
      <c r="H200" s="119"/>
      <c r="I200" s="119"/>
      <c r="J200" s="119"/>
      <c r="K200" s="119"/>
      <c r="L200" s="119"/>
      <c r="M200" s="119"/>
      <c r="N200" s="119"/>
      <c r="O200" s="119"/>
      <c r="P200" s="119"/>
      <c r="Q200" s="119"/>
      <c r="R200" s="119"/>
      <c r="S200" s="119"/>
      <c r="T200" s="119"/>
      <c r="U200" s="119"/>
      <c r="V200" s="119"/>
      <c r="W200" s="119"/>
      <c r="X200" s="119"/>
      <c r="Y200" s="119"/>
      <c r="Z200" s="119"/>
      <c r="AA200" s="119"/>
      <c r="AB200" s="119"/>
      <c r="AC200" s="119"/>
      <c r="AD200" s="119"/>
      <c r="AE200" s="119"/>
      <c r="AF200" s="119"/>
      <c r="AG200" s="119"/>
      <c r="AH200" s="119"/>
      <c r="AI200" s="119"/>
      <c r="AJ200" s="119"/>
      <c r="AK200" s="119"/>
      <c r="AL200" s="119"/>
      <c r="AM200" s="119"/>
      <c r="AN200" s="119"/>
      <c r="AO200" s="119"/>
      <c r="AP200" s="119"/>
      <c r="AQ200" s="119"/>
      <c r="AR200" s="119"/>
      <c r="AS200" s="119"/>
      <c r="AT200" s="119"/>
    </row>
    <row r="201" ht="15.75" customHeight="1">
      <c r="A201" s="119"/>
      <c r="B201" s="119"/>
      <c r="C201" s="119"/>
      <c r="D201" s="119"/>
      <c r="E201" s="119"/>
      <c r="F201" s="119"/>
      <c r="G201" s="119"/>
      <c r="H201" s="119"/>
      <c r="I201" s="119"/>
      <c r="J201" s="119"/>
      <c r="K201" s="119"/>
      <c r="L201" s="119"/>
      <c r="M201" s="119"/>
      <c r="N201" s="119"/>
      <c r="O201" s="119"/>
      <c r="P201" s="119"/>
      <c r="Q201" s="119"/>
      <c r="R201" s="119"/>
      <c r="S201" s="119"/>
      <c r="T201" s="119"/>
      <c r="U201" s="119"/>
      <c r="V201" s="119"/>
      <c r="W201" s="119"/>
      <c r="X201" s="119"/>
      <c r="Y201" s="119"/>
      <c r="Z201" s="119"/>
      <c r="AA201" s="119"/>
      <c r="AB201" s="119"/>
      <c r="AC201" s="119"/>
      <c r="AD201" s="119"/>
      <c r="AE201" s="119"/>
      <c r="AF201" s="119"/>
      <c r="AG201" s="119"/>
      <c r="AH201" s="119"/>
      <c r="AI201" s="119"/>
      <c r="AJ201" s="119"/>
      <c r="AK201" s="119"/>
      <c r="AL201" s="119"/>
      <c r="AM201" s="119"/>
      <c r="AN201" s="119"/>
      <c r="AO201" s="119"/>
      <c r="AP201" s="119"/>
      <c r="AQ201" s="119"/>
      <c r="AR201" s="119"/>
      <c r="AS201" s="119"/>
      <c r="AT201" s="119"/>
    </row>
    <row r="202" ht="15.75" customHeight="1">
      <c r="A202" s="119"/>
      <c r="B202" s="119"/>
      <c r="C202" s="119"/>
      <c r="D202" s="119"/>
      <c r="E202" s="119"/>
      <c r="F202" s="119"/>
      <c r="G202" s="119"/>
      <c r="H202" s="119"/>
      <c r="I202" s="119"/>
      <c r="J202" s="119"/>
      <c r="K202" s="119"/>
      <c r="L202" s="119"/>
      <c r="M202" s="119"/>
      <c r="N202" s="119"/>
      <c r="O202" s="119"/>
      <c r="P202" s="119"/>
      <c r="Q202" s="119"/>
      <c r="R202" s="119"/>
      <c r="S202" s="119"/>
      <c r="T202" s="119"/>
      <c r="U202" s="119"/>
      <c r="V202" s="119"/>
      <c r="W202" s="119"/>
      <c r="X202" s="119"/>
      <c r="Y202" s="119"/>
      <c r="Z202" s="119"/>
      <c r="AA202" s="119"/>
      <c r="AB202" s="119"/>
      <c r="AC202" s="119"/>
      <c r="AD202" s="119"/>
      <c r="AE202" s="119"/>
      <c r="AF202" s="119"/>
      <c r="AG202" s="119"/>
      <c r="AH202" s="119"/>
      <c r="AI202" s="119"/>
      <c r="AJ202" s="119"/>
      <c r="AK202" s="119"/>
      <c r="AL202" s="119"/>
      <c r="AM202" s="119"/>
      <c r="AN202" s="119"/>
      <c r="AO202" s="119"/>
      <c r="AP202" s="119"/>
      <c r="AQ202" s="119"/>
      <c r="AR202" s="119"/>
      <c r="AS202" s="119"/>
      <c r="AT202" s="119"/>
    </row>
    <row r="203" ht="15.75" customHeight="1">
      <c r="A203" s="119"/>
      <c r="B203" s="119"/>
      <c r="C203" s="119"/>
      <c r="D203" s="119"/>
      <c r="E203" s="119"/>
      <c r="F203" s="119"/>
      <c r="G203" s="119"/>
      <c r="H203" s="119"/>
      <c r="I203" s="119"/>
      <c r="J203" s="119"/>
      <c r="K203" s="119"/>
      <c r="L203" s="119"/>
      <c r="M203" s="119"/>
      <c r="N203" s="119"/>
      <c r="O203" s="119"/>
      <c r="P203" s="119"/>
      <c r="Q203" s="119"/>
      <c r="R203" s="119"/>
      <c r="S203" s="119"/>
      <c r="T203" s="119"/>
      <c r="U203" s="119"/>
      <c r="V203" s="119"/>
      <c r="W203" s="119"/>
      <c r="X203" s="119"/>
      <c r="Y203" s="119"/>
      <c r="Z203" s="119"/>
      <c r="AA203" s="119"/>
      <c r="AB203" s="119"/>
      <c r="AC203" s="119"/>
      <c r="AD203" s="119"/>
      <c r="AE203" s="119"/>
      <c r="AF203" s="119"/>
      <c r="AG203" s="119"/>
      <c r="AH203" s="119"/>
      <c r="AI203" s="119"/>
      <c r="AJ203" s="119"/>
      <c r="AK203" s="119"/>
      <c r="AL203" s="119"/>
      <c r="AM203" s="119"/>
      <c r="AN203" s="119"/>
      <c r="AO203" s="119"/>
      <c r="AP203" s="119"/>
      <c r="AQ203" s="119"/>
      <c r="AR203" s="119"/>
      <c r="AS203" s="119"/>
      <c r="AT203" s="119"/>
    </row>
    <row r="204" ht="15.75" customHeight="1">
      <c r="A204" s="119"/>
      <c r="B204" s="119"/>
      <c r="C204" s="119"/>
      <c r="D204" s="119"/>
      <c r="E204" s="119"/>
      <c r="F204" s="119"/>
      <c r="G204" s="119"/>
      <c r="H204" s="119"/>
      <c r="I204" s="119"/>
      <c r="J204" s="119"/>
      <c r="K204" s="119"/>
      <c r="L204" s="119"/>
      <c r="M204" s="119"/>
      <c r="N204" s="119"/>
      <c r="O204" s="119"/>
      <c r="P204" s="119"/>
      <c r="Q204" s="119"/>
      <c r="R204" s="119"/>
      <c r="S204" s="119"/>
      <c r="T204" s="119"/>
      <c r="U204" s="119"/>
      <c r="V204" s="119"/>
      <c r="W204" s="119"/>
      <c r="X204" s="119"/>
      <c r="Y204" s="119"/>
      <c r="Z204" s="119"/>
      <c r="AA204" s="119"/>
      <c r="AB204" s="119"/>
      <c r="AC204" s="119"/>
      <c r="AD204" s="119"/>
      <c r="AE204" s="119"/>
      <c r="AF204" s="119"/>
      <c r="AG204" s="119"/>
      <c r="AH204" s="119"/>
      <c r="AI204" s="119"/>
      <c r="AJ204" s="119"/>
      <c r="AK204" s="119"/>
      <c r="AL204" s="119"/>
      <c r="AM204" s="119"/>
      <c r="AN204" s="119"/>
      <c r="AO204" s="119"/>
      <c r="AP204" s="119"/>
      <c r="AQ204" s="119"/>
      <c r="AR204" s="119"/>
      <c r="AS204" s="119"/>
      <c r="AT204" s="119"/>
    </row>
    <row r="205" ht="15.75" customHeight="1">
      <c r="A205" s="119"/>
      <c r="B205" s="119"/>
      <c r="C205" s="119"/>
      <c r="D205" s="119"/>
      <c r="E205" s="119"/>
      <c r="F205" s="119"/>
      <c r="G205" s="119"/>
      <c r="H205" s="119"/>
      <c r="I205" s="119"/>
      <c r="J205" s="119"/>
      <c r="K205" s="119"/>
      <c r="L205" s="119"/>
      <c r="M205" s="119"/>
      <c r="N205" s="119"/>
      <c r="O205" s="119"/>
      <c r="P205" s="119"/>
      <c r="Q205" s="119"/>
      <c r="R205" s="119"/>
      <c r="S205" s="119"/>
      <c r="T205" s="119"/>
      <c r="U205" s="119"/>
      <c r="V205" s="119"/>
      <c r="W205" s="119"/>
      <c r="X205" s="119"/>
      <c r="Y205" s="119"/>
      <c r="Z205" s="119"/>
      <c r="AA205" s="119"/>
      <c r="AB205" s="119"/>
      <c r="AC205" s="119"/>
      <c r="AD205" s="119"/>
      <c r="AE205" s="119"/>
      <c r="AF205" s="119"/>
      <c r="AG205" s="119"/>
      <c r="AH205" s="119"/>
      <c r="AI205" s="119"/>
      <c r="AJ205" s="119"/>
      <c r="AK205" s="119"/>
      <c r="AL205" s="119"/>
      <c r="AM205" s="119"/>
      <c r="AN205" s="119"/>
      <c r="AO205" s="119"/>
      <c r="AP205" s="119"/>
      <c r="AQ205" s="119"/>
      <c r="AR205" s="119"/>
      <c r="AS205" s="119"/>
      <c r="AT205" s="119"/>
    </row>
    <row r="206" ht="15.75" customHeight="1">
      <c r="A206" s="119"/>
      <c r="B206" s="119"/>
      <c r="C206" s="119"/>
      <c r="D206" s="119"/>
      <c r="E206" s="119"/>
      <c r="F206" s="119"/>
      <c r="G206" s="119"/>
      <c r="H206" s="119"/>
      <c r="I206" s="119"/>
      <c r="J206" s="119"/>
      <c r="K206" s="119"/>
      <c r="L206" s="119"/>
      <c r="M206" s="119"/>
      <c r="N206" s="119"/>
      <c r="O206" s="119"/>
      <c r="P206" s="119"/>
      <c r="Q206" s="119"/>
      <c r="R206" s="119"/>
      <c r="S206" s="119"/>
      <c r="T206" s="119"/>
      <c r="U206" s="119"/>
      <c r="V206" s="119"/>
      <c r="W206" s="119"/>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19"/>
      <c r="AS206" s="119"/>
      <c r="AT206" s="119"/>
    </row>
    <row r="207" ht="15.75" customHeight="1">
      <c r="A207" s="119"/>
      <c r="B207" s="119"/>
      <c r="C207" s="119"/>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c r="AM207" s="119"/>
      <c r="AN207" s="119"/>
      <c r="AO207" s="119"/>
      <c r="AP207" s="119"/>
      <c r="AQ207" s="119"/>
      <c r="AR207" s="119"/>
      <c r="AS207" s="119"/>
      <c r="AT207" s="119"/>
    </row>
    <row r="208" ht="15.75" customHeight="1">
      <c r="A208" s="119"/>
      <c r="B208" s="119"/>
      <c r="C208" s="119"/>
      <c r="D208" s="119"/>
      <c r="E208" s="119"/>
      <c r="F208" s="119"/>
      <c r="G208" s="119"/>
      <c r="H208" s="119"/>
      <c r="I208" s="119"/>
      <c r="J208" s="119"/>
      <c r="K208" s="119"/>
      <c r="L208" s="119"/>
      <c r="M208" s="119"/>
      <c r="N208" s="119"/>
      <c r="O208" s="119"/>
      <c r="P208" s="119"/>
      <c r="Q208" s="119"/>
      <c r="R208" s="119"/>
      <c r="S208" s="119"/>
      <c r="T208" s="119"/>
      <c r="U208" s="119"/>
      <c r="V208" s="119"/>
      <c r="W208" s="119"/>
      <c r="X208" s="119"/>
      <c r="Y208" s="119"/>
      <c r="Z208" s="119"/>
      <c r="AA208" s="119"/>
      <c r="AB208" s="119"/>
      <c r="AC208" s="119"/>
      <c r="AD208" s="119"/>
      <c r="AE208" s="119"/>
      <c r="AF208" s="119"/>
      <c r="AG208" s="119"/>
      <c r="AH208" s="119"/>
      <c r="AI208" s="119"/>
      <c r="AJ208" s="119"/>
      <c r="AK208" s="119"/>
      <c r="AL208" s="119"/>
      <c r="AM208" s="119"/>
      <c r="AN208" s="119"/>
      <c r="AO208" s="119"/>
      <c r="AP208" s="119"/>
      <c r="AQ208" s="119"/>
      <c r="AR208" s="119"/>
      <c r="AS208" s="119"/>
      <c r="AT208" s="119"/>
    </row>
    <row r="209" ht="15.75" customHeight="1">
      <c r="A209" s="119"/>
      <c r="B209" s="119"/>
      <c r="C209" s="119"/>
      <c r="D209" s="119"/>
      <c r="E209" s="119"/>
      <c r="F209" s="119"/>
      <c r="G209" s="119"/>
      <c r="H209" s="119"/>
      <c r="I209" s="119"/>
      <c r="J209" s="119"/>
      <c r="K209" s="119"/>
      <c r="L209" s="119"/>
      <c r="M209" s="119"/>
      <c r="N209" s="119"/>
      <c r="O209" s="119"/>
      <c r="P209" s="119"/>
      <c r="Q209" s="119"/>
      <c r="R209" s="119"/>
      <c r="S209" s="119"/>
      <c r="T209" s="119"/>
      <c r="U209" s="119"/>
      <c r="V209" s="119"/>
      <c r="W209" s="119"/>
      <c r="X209" s="119"/>
      <c r="Y209" s="119"/>
      <c r="Z209" s="119"/>
      <c r="AA209" s="119"/>
      <c r="AB209" s="119"/>
      <c r="AC209" s="119"/>
      <c r="AD209" s="119"/>
      <c r="AE209" s="119"/>
      <c r="AF209" s="119"/>
      <c r="AG209" s="119"/>
      <c r="AH209" s="119"/>
      <c r="AI209" s="119"/>
      <c r="AJ209" s="119"/>
      <c r="AK209" s="119"/>
      <c r="AL209" s="119"/>
      <c r="AM209" s="119"/>
      <c r="AN209" s="119"/>
      <c r="AO209" s="119"/>
      <c r="AP209" s="119"/>
      <c r="AQ209" s="119"/>
      <c r="AR209" s="119"/>
      <c r="AS209" s="119"/>
      <c r="AT209" s="119"/>
    </row>
    <row r="210" ht="15.75" customHeight="1">
      <c r="A210" s="119"/>
      <c r="B210" s="119"/>
      <c r="C210" s="119"/>
      <c r="D210" s="119"/>
      <c r="E210" s="119"/>
      <c r="F210" s="119"/>
      <c r="G210" s="119"/>
      <c r="H210" s="119"/>
      <c r="I210" s="119"/>
      <c r="J210" s="119"/>
      <c r="K210" s="119"/>
      <c r="L210" s="119"/>
      <c r="M210" s="119"/>
      <c r="N210" s="119"/>
      <c r="O210" s="119"/>
      <c r="P210" s="119"/>
      <c r="Q210" s="119"/>
      <c r="R210" s="119"/>
      <c r="S210" s="119"/>
      <c r="T210" s="119"/>
      <c r="U210" s="119"/>
      <c r="V210" s="119"/>
      <c r="W210" s="119"/>
      <c r="X210" s="119"/>
      <c r="Y210" s="119"/>
      <c r="Z210" s="119"/>
      <c r="AA210" s="119"/>
      <c r="AB210" s="119"/>
      <c r="AC210" s="119"/>
      <c r="AD210" s="119"/>
      <c r="AE210" s="119"/>
      <c r="AF210" s="119"/>
      <c r="AG210" s="119"/>
      <c r="AH210" s="119"/>
      <c r="AI210" s="119"/>
      <c r="AJ210" s="119"/>
      <c r="AK210" s="119"/>
      <c r="AL210" s="119"/>
      <c r="AM210" s="119"/>
      <c r="AN210" s="119"/>
      <c r="AO210" s="119"/>
      <c r="AP210" s="119"/>
      <c r="AQ210" s="119"/>
      <c r="AR210" s="119"/>
      <c r="AS210" s="119"/>
      <c r="AT210" s="119"/>
    </row>
    <row r="211" ht="15.75" customHeight="1">
      <c r="A211" s="119"/>
      <c r="B211" s="119"/>
      <c r="C211" s="119"/>
      <c r="D211" s="119"/>
      <c r="E211" s="119"/>
      <c r="F211" s="119"/>
      <c r="G211" s="119"/>
      <c r="H211" s="119"/>
      <c r="I211" s="119"/>
      <c r="J211" s="119"/>
      <c r="K211" s="119"/>
      <c r="L211" s="119"/>
      <c r="M211" s="119"/>
      <c r="N211" s="119"/>
      <c r="O211" s="119"/>
      <c r="P211" s="119"/>
      <c r="Q211" s="119"/>
      <c r="R211" s="119"/>
      <c r="S211" s="119"/>
      <c r="T211" s="119"/>
      <c r="U211" s="119"/>
      <c r="V211" s="119"/>
      <c r="W211" s="119"/>
      <c r="X211" s="119"/>
      <c r="Y211" s="119"/>
      <c r="Z211" s="119"/>
      <c r="AA211" s="119"/>
      <c r="AB211" s="119"/>
      <c r="AC211" s="119"/>
      <c r="AD211" s="119"/>
      <c r="AE211" s="119"/>
      <c r="AF211" s="119"/>
      <c r="AG211" s="119"/>
      <c r="AH211" s="119"/>
      <c r="AI211" s="119"/>
      <c r="AJ211" s="119"/>
      <c r="AK211" s="119"/>
      <c r="AL211" s="119"/>
      <c r="AM211" s="119"/>
      <c r="AN211" s="119"/>
      <c r="AO211" s="119"/>
      <c r="AP211" s="119"/>
      <c r="AQ211" s="119"/>
      <c r="AR211" s="119"/>
      <c r="AS211" s="119"/>
      <c r="AT211" s="119"/>
    </row>
    <row r="212" ht="15.75" customHeight="1">
      <c r="A212" s="119"/>
      <c r="B212" s="119"/>
      <c r="C212" s="119"/>
      <c r="D212" s="119"/>
      <c r="E212" s="119"/>
      <c r="F212" s="119"/>
      <c r="G212" s="119"/>
      <c r="H212" s="119"/>
      <c r="I212" s="119"/>
      <c r="J212" s="119"/>
      <c r="K212" s="119"/>
      <c r="L212" s="119"/>
      <c r="M212" s="119"/>
      <c r="N212" s="119"/>
      <c r="O212" s="119"/>
      <c r="P212" s="119"/>
      <c r="Q212" s="119"/>
      <c r="R212" s="119"/>
      <c r="S212" s="119"/>
      <c r="T212" s="119"/>
      <c r="U212" s="119"/>
      <c r="V212" s="119"/>
      <c r="W212" s="119"/>
      <c r="X212" s="119"/>
      <c r="Y212" s="119"/>
      <c r="Z212" s="119"/>
      <c r="AA212" s="119"/>
      <c r="AB212" s="119"/>
      <c r="AC212" s="119"/>
      <c r="AD212" s="119"/>
      <c r="AE212" s="119"/>
      <c r="AF212" s="119"/>
      <c r="AG212" s="119"/>
      <c r="AH212" s="119"/>
      <c r="AI212" s="119"/>
      <c r="AJ212" s="119"/>
      <c r="AK212" s="119"/>
      <c r="AL212" s="119"/>
      <c r="AM212" s="119"/>
      <c r="AN212" s="119"/>
      <c r="AO212" s="119"/>
      <c r="AP212" s="119"/>
      <c r="AQ212" s="119"/>
      <c r="AR212" s="119"/>
      <c r="AS212" s="119"/>
      <c r="AT212" s="119"/>
    </row>
    <row r="213" ht="15.75" customHeight="1">
      <c r="A213" s="119"/>
      <c r="B213" s="119"/>
      <c r="C213" s="119"/>
      <c r="D213" s="119"/>
      <c r="E213" s="119"/>
      <c r="F213" s="119"/>
      <c r="G213" s="119"/>
      <c r="H213" s="119"/>
      <c r="I213" s="119"/>
      <c r="J213" s="119"/>
      <c r="K213" s="119"/>
      <c r="L213" s="119"/>
      <c r="M213" s="119"/>
      <c r="N213" s="119"/>
      <c r="O213" s="119"/>
      <c r="P213" s="119"/>
      <c r="Q213" s="119"/>
      <c r="R213" s="119"/>
      <c r="S213" s="119"/>
      <c r="T213" s="119"/>
      <c r="U213" s="119"/>
      <c r="V213" s="119"/>
      <c r="W213" s="119"/>
      <c r="X213" s="119"/>
      <c r="Y213" s="119"/>
      <c r="Z213" s="119"/>
      <c r="AA213" s="119"/>
      <c r="AB213" s="119"/>
      <c r="AC213" s="119"/>
      <c r="AD213" s="119"/>
      <c r="AE213" s="119"/>
      <c r="AF213" s="119"/>
      <c r="AG213" s="119"/>
      <c r="AH213" s="119"/>
      <c r="AI213" s="119"/>
      <c r="AJ213" s="119"/>
      <c r="AK213" s="119"/>
      <c r="AL213" s="119"/>
      <c r="AM213" s="119"/>
      <c r="AN213" s="119"/>
      <c r="AO213" s="119"/>
      <c r="AP213" s="119"/>
      <c r="AQ213" s="119"/>
      <c r="AR213" s="119"/>
      <c r="AS213" s="119"/>
      <c r="AT213" s="119"/>
    </row>
    <row r="214" ht="15.75" customHeight="1">
      <c r="A214" s="119"/>
      <c r="B214" s="119"/>
      <c r="C214" s="119"/>
      <c r="D214" s="119"/>
      <c r="E214" s="119"/>
      <c r="F214" s="119"/>
      <c r="G214" s="119"/>
      <c r="H214" s="119"/>
      <c r="I214" s="119"/>
      <c r="J214" s="119"/>
      <c r="K214" s="119"/>
      <c r="L214" s="119"/>
      <c r="M214" s="119"/>
      <c r="N214" s="119"/>
      <c r="O214" s="119"/>
      <c r="P214" s="119"/>
      <c r="Q214" s="119"/>
      <c r="R214" s="119"/>
      <c r="S214" s="119"/>
      <c r="T214" s="119"/>
      <c r="U214" s="119"/>
      <c r="V214" s="119"/>
      <c r="W214" s="119"/>
      <c r="X214" s="119"/>
      <c r="Y214" s="119"/>
      <c r="Z214" s="119"/>
      <c r="AA214" s="119"/>
      <c r="AB214" s="119"/>
      <c r="AC214" s="119"/>
      <c r="AD214" s="119"/>
      <c r="AE214" s="119"/>
      <c r="AF214" s="119"/>
      <c r="AG214" s="119"/>
      <c r="AH214" s="119"/>
      <c r="AI214" s="119"/>
      <c r="AJ214" s="119"/>
      <c r="AK214" s="119"/>
      <c r="AL214" s="119"/>
      <c r="AM214" s="119"/>
      <c r="AN214" s="119"/>
      <c r="AO214" s="119"/>
      <c r="AP214" s="119"/>
      <c r="AQ214" s="119"/>
      <c r="AR214" s="119"/>
      <c r="AS214" s="119"/>
      <c r="AT214" s="119"/>
    </row>
    <row r="215" ht="15.75" customHeight="1">
      <c r="A215" s="119"/>
      <c r="B215" s="119"/>
      <c r="C215" s="119"/>
      <c r="D215" s="119"/>
      <c r="E215" s="119"/>
      <c r="F215" s="119"/>
      <c r="G215" s="119"/>
      <c r="H215" s="119"/>
      <c r="I215" s="119"/>
      <c r="J215" s="119"/>
      <c r="K215" s="119"/>
      <c r="L215" s="119"/>
      <c r="M215" s="119"/>
      <c r="N215" s="119"/>
      <c r="O215" s="119"/>
      <c r="P215" s="119"/>
      <c r="Q215" s="119"/>
      <c r="R215" s="119"/>
      <c r="S215" s="119"/>
      <c r="T215" s="119"/>
      <c r="U215" s="119"/>
      <c r="V215" s="119"/>
      <c r="W215" s="119"/>
      <c r="X215" s="119"/>
      <c r="Y215" s="119"/>
      <c r="Z215" s="119"/>
      <c r="AA215" s="119"/>
      <c r="AB215" s="119"/>
      <c r="AC215" s="119"/>
      <c r="AD215" s="119"/>
      <c r="AE215" s="119"/>
      <c r="AF215" s="119"/>
      <c r="AG215" s="119"/>
      <c r="AH215" s="119"/>
      <c r="AI215" s="119"/>
      <c r="AJ215" s="119"/>
      <c r="AK215" s="119"/>
      <c r="AL215" s="119"/>
      <c r="AM215" s="119"/>
      <c r="AN215" s="119"/>
      <c r="AO215" s="119"/>
      <c r="AP215" s="119"/>
      <c r="AQ215" s="119"/>
      <c r="AR215" s="119"/>
      <c r="AS215" s="119"/>
      <c r="AT215" s="119"/>
    </row>
    <row r="216" ht="15.75" customHeight="1">
      <c r="A216" s="119"/>
      <c r="B216" s="119"/>
      <c r="C216" s="119"/>
      <c r="D216" s="119"/>
      <c r="E216" s="119"/>
      <c r="F216" s="119"/>
      <c r="G216" s="119"/>
      <c r="H216" s="119"/>
      <c r="I216" s="119"/>
      <c r="J216" s="119"/>
      <c r="K216" s="119"/>
      <c r="L216" s="119"/>
      <c r="M216" s="119"/>
      <c r="N216" s="119"/>
      <c r="O216" s="119"/>
      <c r="P216" s="119"/>
      <c r="Q216" s="119"/>
      <c r="R216" s="119"/>
      <c r="S216" s="119"/>
      <c r="T216" s="119"/>
      <c r="U216" s="119"/>
      <c r="V216" s="119"/>
      <c r="W216" s="119"/>
      <c r="X216" s="119"/>
      <c r="Y216" s="119"/>
      <c r="Z216" s="119"/>
      <c r="AA216" s="119"/>
      <c r="AB216" s="119"/>
      <c r="AC216" s="119"/>
      <c r="AD216" s="119"/>
      <c r="AE216" s="119"/>
      <c r="AF216" s="119"/>
      <c r="AG216" s="119"/>
      <c r="AH216" s="119"/>
      <c r="AI216" s="119"/>
      <c r="AJ216" s="119"/>
      <c r="AK216" s="119"/>
      <c r="AL216" s="119"/>
      <c r="AM216" s="119"/>
      <c r="AN216" s="119"/>
      <c r="AO216" s="119"/>
      <c r="AP216" s="119"/>
      <c r="AQ216" s="119"/>
      <c r="AR216" s="119"/>
      <c r="AS216" s="119"/>
      <c r="AT216" s="119"/>
    </row>
    <row r="217" ht="15.75" customHeight="1">
      <c r="A217" s="119"/>
      <c r="B217" s="119"/>
      <c r="C217" s="119"/>
      <c r="D217" s="119"/>
      <c r="E217" s="119"/>
      <c r="F217" s="119"/>
      <c r="G217" s="119"/>
      <c r="H217" s="119"/>
      <c r="I217" s="119"/>
      <c r="J217" s="119"/>
      <c r="K217" s="119"/>
      <c r="L217" s="119"/>
      <c r="M217" s="119"/>
      <c r="N217" s="119"/>
      <c r="O217" s="119"/>
      <c r="P217" s="119"/>
      <c r="Q217" s="119"/>
      <c r="R217" s="119"/>
      <c r="S217" s="119"/>
      <c r="T217" s="119"/>
      <c r="U217" s="119"/>
      <c r="V217" s="119"/>
      <c r="W217" s="119"/>
      <c r="X217" s="119"/>
      <c r="Y217" s="119"/>
      <c r="Z217" s="119"/>
      <c r="AA217" s="119"/>
      <c r="AB217" s="119"/>
      <c r="AC217" s="119"/>
      <c r="AD217" s="119"/>
      <c r="AE217" s="119"/>
      <c r="AF217" s="119"/>
      <c r="AG217" s="119"/>
      <c r="AH217" s="119"/>
      <c r="AI217" s="119"/>
      <c r="AJ217" s="119"/>
      <c r="AK217" s="119"/>
      <c r="AL217" s="119"/>
      <c r="AM217" s="119"/>
      <c r="AN217" s="119"/>
      <c r="AO217" s="119"/>
      <c r="AP217" s="119"/>
      <c r="AQ217" s="119"/>
      <c r="AR217" s="119"/>
      <c r="AS217" s="119"/>
      <c r="AT217" s="119"/>
    </row>
    <row r="218" ht="15.75" customHeight="1">
      <c r="A218" s="119"/>
      <c r="B218" s="119"/>
      <c r="C218" s="119"/>
      <c r="D218" s="119"/>
      <c r="E218" s="119"/>
      <c r="F218" s="119"/>
      <c r="G218" s="119"/>
      <c r="H218" s="119"/>
      <c r="I218" s="119"/>
      <c r="J218" s="119"/>
      <c r="K218" s="119"/>
      <c r="L218" s="119"/>
      <c r="M218" s="119"/>
      <c r="N218" s="119"/>
      <c r="O218" s="119"/>
      <c r="P218" s="119"/>
      <c r="Q218" s="119"/>
      <c r="R218" s="119"/>
      <c r="S218" s="119"/>
      <c r="T218" s="119"/>
      <c r="U218" s="119"/>
      <c r="V218" s="119"/>
      <c r="W218" s="119"/>
      <c r="X218" s="119"/>
      <c r="Y218" s="119"/>
      <c r="Z218" s="119"/>
      <c r="AA218" s="119"/>
      <c r="AB218" s="119"/>
      <c r="AC218" s="119"/>
      <c r="AD218" s="119"/>
      <c r="AE218" s="119"/>
      <c r="AF218" s="119"/>
      <c r="AG218" s="119"/>
      <c r="AH218" s="119"/>
      <c r="AI218" s="119"/>
      <c r="AJ218" s="119"/>
      <c r="AK218" s="119"/>
      <c r="AL218" s="119"/>
      <c r="AM218" s="119"/>
      <c r="AN218" s="119"/>
      <c r="AO218" s="119"/>
      <c r="AP218" s="119"/>
      <c r="AQ218" s="119"/>
      <c r="AR218" s="119"/>
      <c r="AS218" s="119"/>
      <c r="AT218" s="119"/>
    </row>
    <row r="219" ht="15.75" customHeight="1">
      <c r="A219" s="119"/>
      <c r="B219" s="119"/>
      <c r="C219" s="119"/>
      <c r="D219" s="119"/>
      <c r="E219" s="119"/>
      <c r="F219" s="119"/>
      <c r="G219" s="119"/>
      <c r="H219" s="119"/>
      <c r="I219" s="119"/>
      <c r="J219" s="119"/>
      <c r="K219" s="119"/>
      <c r="L219" s="119"/>
      <c r="M219" s="119"/>
      <c r="N219" s="119"/>
      <c r="O219" s="119"/>
      <c r="P219" s="119"/>
      <c r="Q219" s="119"/>
      <c r="R219" s="119"/>
      <c r="S219" s="119"/>
      <c r="T219" s="119"/>
      <c r="U219" s="119"/>
      <c r="V219" s="119"/>
      <c r="W219" s="119"/>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19"/>
      <c r="AS219" s="119"/>
      <c r="AT219" s="119"/>
    </row>
    <row r="220" ht="15.75"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c r="AF220" s="119"/>
      <c r="AG220" s="119"/>
      <c r="AH220" s="119"/>
      <c r="AI220" s="119"/>
      <c r="AJ220" s="119"/>
      <c r="AK220" s="119"/>
      <c r="AL220" s="119"/>
      <c r="AM220" s="119"/>
      <c r="AN220" s="119"/>
      <c r="AO220" s="119"/>
      <c r="AP220" s="119"/>
      <c r="AQ220" s="119"/>
      <c r="AR220" s="119"/>
      <c r="AS220" s="119"/>
      <c r="AT220" s="119"/>
    </row>
    <row r="221" ht="15.75"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c r="AF221" s="119"/>
      <c r="AG221" s="119"/>
      <c r="AH221" s="119"/>
      <c r="AI221" s="119"/>
      <c r="AJ221" s="119"/>
      <c r="AK221" s="119"/>
      <c r="AL221" s="119"/>
      <c r="AM221" s="119"/>
      <c r="AN221" s="119"/>
      <c r="AO221" s="119"/>
      <c r="AP221" s="119"/>
      <c r="AQ221" s="119"/>
      <c r="AR221" s="119"/>
      <c r="AS221" s="119"/>
      <c r="AT221" s="119"/>
    </row>
    <row r="222" ht="15.75"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c r="AF222" s="119"/>
      <c r="AG222" s="119"/>
      <c r="AH222" s="119"/>
      <c r="AI222" s="119"/>
      <c r="AJ222" s="119"/>
      <c r="AK222" s="119"/>
      <c r="AL222" s="119"/>
      <c r="AM222" s="119"/>
      <c r="AN222" s="119"/>
      <c r="AO222" s="119"/>
      <c r="AP222" s="119"/>
      <c r="AQ222" s="119"/>
      <c r="AR222" s="119"/>
      <c r="AS222" s="119"/>
      <c r="AT222" s="119"/>
    </row>
    <row r="223" ht="15.75" customHeight="1">
      <c r="A223" s="119"/>
      <c r="B223" s="119"/>
      <c r="C223" s="119"/>
      <c r="D223" s="119"/>
      <c r="E223" s="119"/>
      <c r="F223" s="119"/>
      <c r="G223" s="119"/>
      <c r="H223" s="119"/>
      <c r="I223" s="119"/>
      <c r="J223" s="119"/>
      <c r="K223" s="119"/>
      <c r="L223" s="119"/>
      <c r="M223" s="119"/>
      <c r="N223" s="119"/>
      <c r="O223" s="119"/>
      <c r="P223" s="119"/>
      <c r="Q223" s="119"/>
      <c r="R223" s="119"/>
      <c r="S223" s="119"/>
      <c r="T223" s="119"/>
      <c r="U223" s="119"/>
      <c r="V223" s="119"/>
      <c r="W223" s="119"/>
      <c r="X223" s="119"/>
      <c r="Y223" s="119"/>
      <c r="Z223" s="119"/>
      <c r="AA223" s="119"/>
      <c r="AB223" s="119"/>
      <c r="AC223" s="119"/>
      <c r="AD223" s="119"/>
      <c r="AE223" s="119"/>
      <c r="AF223" s="119"/>
      <c r="AG223" s="119"/>
      <c r="AH223" s="119"/>
      <c r="AI223" s="119"/>
      <c r="AJ223" s="119"/>
      <c r="AK223" s="119"/>
      <c r="AL223" s="119"/>
      <c r="AM223" s="119"/>
      <c r="AN223" s="119"/>
      <c r="AO223" s="119"/>
      <c r="AP223" s="119"/>
      <c r="AQ223" s="119"/>
      <c r="AR223" s="119"/>
      <c r="AS223" s="119"/>
      <c r="AT223" s="119"/>
    </row>
    <row r="224" ht="15.75" customHeight="1">
      <c r="A224" s="119"/>
      <c r="B224" s="119"/>
      <c r="C224" s="119"/>
      <c r="D224" s="119"/>
      <c r="E224" s="119"/>
      <c r="F224" s="119"/>
      <c r="G224" s="119"/>
      <c r="H224" s="119"/>
      <c r="I224" s="119"/>
      <c r="J224" s="119"/>
      <c r="K224" s="119"/>
      <c r="L224" s="119"/>
      <c r="M224" s="119"/>
      <c r="N224" s="119"/>
      <c r="O224" s="119"/>
      <c r="P224" s="119"/>
      <c r="Q224" s="119"/>
      <c r="R224" s="119"/>
      <c r="S224" s="119"/>
      <c r="T224" s="119"/>
      <c r="U224" s="119"/>
      <c r="V224" s="119"/>
      <c r="W224" s="119"/>
      <c r="X224" s="119"/>
      <c r="Y224" s="119"/>
      <c r="Z224" s="119"/>
      <c r="AA224" s="119"/>
      <c r="AB224" s="119"/>
      <c r="AC224" s="119"/>
      <c r="AD224" s="119"/>
      <c r="AE224" s="119"/>
      <c r="AF224" s="119"/>
      <c r="AG224" s="119"/>
      <c r="AH224" s="119"/>
      <c r="AI224" s="119"/>
      <c r="AJ224" s="119"/>
      <c r="AK224" s="119"/>
      <c r="AL224" s="119"/>
      <c r="AM224" s="119"/>
      <c r="AN224" s="119"/>
      <c r="AO224" s="119"/>
      <c r="AP224" s="119"/>
      <c r="AQ224" s="119"/>
      <c r="AR224" s="119"/>
      <c r="AS224" s="119"/>
      <c r="AT224" s="119"/>
    </row>
    <row r="225" ht="15.75" customHeight="1">
      <c r="A225" s="119"/>
      <c r="B225" s="119"/>
      <c r="C225" s="119"/>
      <c r="D225" s="119"/>
      <c r="E225" s="119"/>
      <c r="F225" s="119"/>
      <c r="G225" s="119"/>
      <c r="H225" s="119"/>
      <c r="I225" s="119"/>
      <c r="J225" s="119"/>
      <c r="K225" s="119"/>
      <c r="L225" s="119"/>
      <c r="M225" s="119"/>
      <c r="N225" s="119"/>
      <c r="O225" s="119"/>
      <c r="P225" s="119"/>
      <c r="Q225" s="119"/>
      <c r="R225" s="119"/>
      <c r="S225" s="119"/>
      <c r="T225" s="119"/>
      <c r="U225" s="119"/>
      <c r="V225" s="119"/>
      <c r="W225" s="119"/>
      <c r="X225" s="119"/>
      <c r="Y225" s="119"/>
      <c r="Z225" s="119"/>
      <c r="AA225" s="119"/>
      <c r="AB225" s="119"/>
      <c r="AC225" s="119"/>
      <c r="AD225" s="119"/>
      <c r="AE225" s="119"/>
      <c r="AF225" s="119"/>
      <c r="AG225" s="119"/>
      <c r="AH225" s="119"/>
      <c r="AI225" s="119"/>
      <c r="AJ225" s="119"/>
      <c r="AK225" s="119"/>
      <c r="AL225" s="119"/>
      <c r="AM225" s="119"/>
      <c r="AN225" s="119"/>
      <c r="AO225" s="119"/>
      <c r="AP225" s="119"/>
      <c r="AQ225" s="119"/>
      <c r="AR225" s="119"/>
      <c r="AS225" s="119"/>
      <c r="AT225" s="119"/>
    </row>
    <row r="226" ht="15.75" customHeight="1">
      <c r="A226" s="119"/>
      <c r="B226" s="119"/>
      <c r="C226" s="119"/>
      <c r="D226" s="119"/>
      <c r="E226" s="119"/>
      <c r="F226" s="119"/>
      <c r="G226" s="119"/>
      <c r="H226" s="119"/>
      <c r="I226" s="119"/>
      <c r="J226" s="119"/>
      <c r="K226" s="119"/>
      <c r="L226" s="119"/>
      <c r="M226" s="119"/>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ht="15.75" customHeight="1">
      <c r="A227" s="119"/>
      <c r="B227" s="119"/>
      <c r="C227" s="119"/>
      <c r="D227" s="119"/>
      <c r="E227" s="119"/>
      <c r="F227" s="119"/>
      <c r="G227" s="119"/>
      <c r="H227" s="119"/>
      <c r="I227" s="119"/>
      <c r="J227" s="119"/>
      <c r="K227" s="119"/>
      <c r="L227" s="119"/>
      <c r="M227" s="119"/>
      <c r="N227" s="119"/>
      <c r="O227" s="119"/>
      <c r="P227" s="119"/>
      <c r="Q227" s="119"/>
      <c r="R227" s="119"/>
      <c r="S227" s="119"/>
      <c r="T227" s="119"/>
      <c r="U227" s="119"/>
      <c r="V227" s="119"/>
      <c r="W227" s="119"/>
      <c r="X227" s="119"/>
      <c r="Y227" s="119"/>
      <c r="Z227" s="119"/>
      <c r="AA227" s="119"/>
      <c r="AB227" s="119"/>
      <c r="AC227" s="119"/>
      <c r="AD227" s="119"/>
      <c r="AE227" s="119"/>
      <c r="AF227" s="119"/>
      <c r="AG227" s="119"/>
      <c r="AH227" s="119"/>
      <c r="AI227" s="119"/>
      <c r="AJ227" s="119"/>
      <c r="AK227" s="119"/>
      <c r="AL227" s="119"/>
      <c r="AM227" s="119"/>
      <c r="AN227" s="119"/>
      <c r="AO227" s="119"/>
      <c r="AP227" s="119"/>
      <c r="AQ227" s="119"/>
      <c r="AR227" s="119"/>
      <c r="AS227" s="119"/>
      <c r="AT227" s="119"/>
    </row>
    <row r="228" ht="15.75" customHeight="1">
      <c r="A228" s="119"/>
      <c r="B228" s="119"/>
      <c r="C228" s="119"/>
      <c r="D228" s="119"/>
      <c r="E228" s="119"/>
      <c r="F228" s="119"/>
      <c r="G228" s="119"/>
      <c r="H228" s="119"/>
      <c r="I228" s="119"/>
      <c r="J228" s="119"/>
      <c r="K228" s="119"/>
      <c r="L228" s="119"/>
      <c r="M228" s="119"/>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ht="15.75" customHeight="1">
      <c r="A229" s="119"/>
      <c r="B229" s="119"/>
      <c r="C229" s="119"/>
      <c r="D229" s="119"/>
      <c r="E229" s="119"/>
      <c r="F229" s="119"/>
      <c r="G229" s="119"/>
      <c r="H229" s="119"/>
      <c r="I229" s="119"/>
      <c r="J229" s="119"/>
      <c r="K229" s="119"/>
      <c r="L229" s="119"/>
      <c r="M229" s="119"/>
      <c r="N229" s="119"/>
      <c r="O229" s="119"/>
      <c r="P229" s="119"/>
      <c r="Q229" s="119"/>
      <c r="R229" s="119"/>
      <c r="S229" s="119"/>
      <c r="T229" s="119"/>
      <c r="U229" s="119"/>
      <c r="V229" s="119"/>
      <c r="W229" s="119"/>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19"/>
      <c r="AS229" s="119"/>
      <c r="AT229" s="119"/>
    </row>
    <row r="230" ht="15.75" customHeight="1">
      <c r="A230" s="119"/>
      <c r="B230" s="119"/>
      <c r="C230" s="119"/>
      <c r="D230" s="119"/>
      <c r="E230" s="119"/>
      <c r="F230" s="119"/>
      <c r="G230" s="119"/>
      <c r="H230" s="119"/>
      <c r="I230" s="119"/>
      <c r="J230" s="119"/>
      <c r="K230" s="119"/>
      <c r="L230" s="119"/>
      <c r="M230" s="119"/>
      <c r="N230" s="119"/>
      <c r="O230" s="119"/>
      <c r="P230" s="119"/>
      <c r="Q230" s="119"/>
      <c r="R230" s="119"/>
      <c r="S230" s="119"/>
      <c r="T230" s="119"/>
      <c r="U230" s="119"/>
      <c r="V230" s="119"/>
      <c r="W230" s="119"/>
      <c r="X230" s="119"/>
      <c r="Y230" s="119"/>
      <c r="Z230" s="119"/>
      <c r="AA230" s="119"/>
      <c r="AB230" s="119"/>
      <c r="AC230" s="119"/>
      <c r="AD230" s="119"/>
      <c r="AE230" s="119"/>
      <c r="AF230" s="119"/>
      <c r="AG230" s="119"/>
      <c r="AH230" s="119"/>
      <c r="AI230" s="119"/>
      <c r="AJ230" s="119"/>
      <c r="AK230" s="119"/>
      <c r="AL230" s="119"/>
      <c r="AM230" s="119"/>
      <c r="AN230" s="119"/>
      <c r="AO230" s="119"/>
      <c r="AP230" s="119"/>
      <c r="AQ230" s="119"/>
      <c r="AR230" s="119"/>
      <c r="AS230" s="119"/>
      <c r="AT230" s="119"/>
    </row>
    <row r="231" ht="15.75" customHeight="1">
      <c r="A231" s="119"/>
      <c r="B231" s="119"/>
      <c r="C231" s="119"/>
      <c r="D231" s="119"/>
      <c r="E231" s="119"/>
      <c r="F231" s="119"/>
      <c r="G231" s="119"/>
      <c r="H231" s="119"/>
      <c r="I231" s="119"/>
      <c r="J231" s="119"/>
      <c r="K231" s="119"/>
      <c r="L231" s="119"/>
      <c r="M231" s="119"/>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ht="15.75" customHeight="1">
      <c r="A232" s="119"/>
      <c r="B232" s="119"/>
      <c r="C232" s="119"/>
      <c r="D232" s="119"/>
      <c r="E232" s="119"/>
      <c r="F232" s="119"/>
      <c r="G232" s="119"/>
      <c r="H232" s="119"/>
      <c r="I232" s="119"/>
      <c r="J232" s="119"/>
      <c r="K232" s="119"/>
      <c r="L232" s="119"/>
      <c r="M232" s="119"/>
      <c r="N232" s="119"/>
      <c r="O232" s="119"/>
      <c r="P232" s="119"/>
      <c r="Q232" s="119"/>
      <c r="R232" s="119"/>
      <c r="S232" s="119"/>
      <c r="T232" s="119"/>
      <c r="U232" s="119"/>
      <c r="V232" s="119"/>
      <c r="W232" s="119"/>
      <c r="X232" s="119"/>
      <c r="Y232" s="119"/>
      <c r="Z232" s="119"/>
      <c r="AA232" s="119"/>
      <c r="AB232" s="119"/>
      <c r="AC232" s="119"/>
      <c r="AD232" s="119"/>
      <c r="AE232" s="119"/>
      <c r="AF232" s="119"/>
      <c r="AG232" s="119"/>
      <c r="AH232" s="119"/>
      <c r="AI232" s="119"/>
      <c r="AJ232" s="119"/>
      <c r="AK232" s="119"/>
      <c r="AL232" s="119"/>
      <c r="AM232" s="119"/>
      <c r="AN232" s="119"/>
      <c r="AO232" s="119"/>
      <c r="AP232" s="119"/>
      <c r="AQ232" s="119"/>
      <c r="AR232" s="119"/>
      <c r="AS232" s="119"/>
      <c r="AT232" s="119"/>
    </row>
    <row r="233" ht="15.75" customHeight="1">
      <c r="A233" s="119"/>
      <c r="B233" s="119"/>
      <c r="C233" s="119"/>
      <c r="D233" s="119"/>
      <c r="E233" s="119"/>
      <c r="F233" s="119"/>
      <c r="G233" s="119"/>
      <c r="H233" s="119"/>
      <c r="I233" s="119"/>
      <c r="J233" s="119"/>
      <c r="K233" s="119"/>
      <c r="L233" s="119"/>
      <c r="M233" s="119"/>
      <c r="N233" s="119"/>
      <c r="O233" s="119"/>
      <c r="P233" s="119"/>
      <c r="Q233" s="119"/>
      <c r="R233" s="119"/>
      <c r="S233" s="119"/>
      <c r="T233" s="119"/>
      <c r="U233" s="119"/>
      <c r="V233" s="119"/>
      <c r="W233" s="119"/>
      <c r="X233" s="119"/>
      <c r="Y233" s="119"/>
      <c r="Z233" s="119"/>
      <c r="AA233" s="119"/>
      <c r="AB233" s="119"/>
      <c r="AC233" s="119"/>
      <c r="AD233" s="119"/>
      <c r="AE233" s="119"/>
      <c r="AF233" s="119"/>
      <c r="AG233" s="119"/>
      <c r="AH233" s="119"/>
      <c r="AI233" s="119"/>
      <c r="AJ233" s="119"/>
      <c r="AK233" s="119"/>
      <c r="AL233" s="119"/>
      <c r="AM233" s="119"/>
      <c r="AN233" s="119"/>
      <c r="AO233" s="119"/>
      <c r="AP233" s="119"/>
      <c r="AQ233" s="119"/>
      <c r="AR233" s="119"/>
      <c r="AS233" s="119"/>
      <c r="AT233" s="119"/>
    </row>
    <row r="234" ht="15.75" customHeight="1">
      <c r="A234" s="119"/>
      <c r="B234" s="119"/>
      <c r="C234" s="119"/>
      <c r="D234" s="119"/>
      <c r="E234" s="119"/>
      <c r="F234" s="119"/>
      <c r="G234" s="119"/>
      <c r="H234" s="119"/>
      <c r="I234" s="119"/>
      <c r="J234" s="119"/>
      <c r="K234" s="119"/>
      <c r="L234" s="119"/>
      <c r="M234" s="119"/>
      <c r="N234" s="119"/>
      <c r="O234" s="119"/>
      <c r="P234" s="119"/>
      <c r="Q234" s="119"/>
      <c r="R234" s="119"/>
      <c r="S234" s="119"/>
      <c r="T234" s="119"/>
      <c r="U234" s="119"/>
      <c r="V234" s="119"/>
      <c r="W234" s="119"/>
      <c r="X234" s="119"/>
      <c r="Y234" s="119"/>
      <c r="Z234" s="119"/>
      <c r="AA234" s="119"/>
      <c r="AB234" s="119"/>
      <c r="AC234" s="119"/>
      <c r="AD234" s="119"/>
      <c r="AE234" s="119"/>
      <c r="AF234" s="119"/>
      <c r="AG234" s="119"/>
      <c r="AH234" s="119"/>
      <c r="AI234" s="119"/>
      <c r="AJ234" s="119"/>
      <c r="AK234" s="119"/>
      <c r="AL234" s="119"/>
      <c r="AM234" s="119"/>
      <c r="AN234" s="119"/>
      <c r="AO234" s="119"/>
      <c r="AP234" s="119"/>
      <c r="AQ234" s="119"/>
      <c r="AR234" s="119"/>
      <c r="AS234" s="119"/>
      <c r="AT234" s="119"/>
    </row>
    <row r="235" ht="15.75" customHeight="1">
      <c r="A235" s="119"/>
      <c r="B235" s="119"/>
      <c r="C235" s="119"/>
      <c r="D235" s="119"/>
      <c r="E235" s="119"/>
      <c r="F235" s="119"/>
      <c r="G235" s="119"/>
      <c r="H235" s="119"/>
      <c r="I235" s="119"/>
      <c r="J235" s="119"/>
      <c r="K235" s="119"/>
      <c r="L235" s="119"/>
      <c r="M235" s="119"/>
      <c r="N235" s="119"/>
      <c r="O235" s="119"/>
      <c r="P235" s="119"/>
      <c r="Q235" s="119"/>
      <c r="R235" s="119"/>
      <c r="S235" s="119"/>
      <c r="T235" s="119"/>
      <c r="U235" s="119"/>
      <c r="V235" s="119"/>
      <c r="W235" s="119"/>
      <c r="X235" s="119"/>
      <c r="Y235" s="119"/>
      <c r="Z235" s="119"/>
      <c r="AA235" s="119"/>
      <c r="AB235" s="119"/>
      <c r="AC235" s="119"/>
      <c r="AD235" s="119"/>
      <c r="AE235" s="119"/>
      <c r="AF235" s="119"/>
      <c r="AG235" s="119"/>
      <c r="AH235" s="119"/>
      <c r="AI235" s="119"/>
      <c r="AJ235" s="119"/>
      <c r="AK235" s="119"/>
      <c r="AL235" s="119"/>
      <c r="AM235" s="119"/>
      <c r="AN235" s="119"/>
      <c r="AO235" s="119"/>
      <c r="AP235" s="119"/>
      <c r="AQ235" s="119"/>
      <c r="AR235" s="119"/>
      <c r="AS235" s="119"/>
      <c r="AT235" s="119"/>
    </row>
    <row r="236" ht="15.75" customHeight="1">
      <c r="A236" s="119"/>
      <c r="B236" s="119"/>
      <c r="C236" s="119"/>
      <c r="D236" s="119"/>
      <c r="E236" s="119"/>
      <c r="F236" s="119"/>
      <c r="G236" s="119"/>
      <c r="H236" s="119"/>
      <c r="I236" s="119"/>
      <c r="J236" s="119"/>
      <c r="K236" s="119"/>
      <c r="L236" s="119"/>
      <c r="M236" s="119"/>
      <c r="N236" s="119"/>
      <c r="O236" s="119"/>
      <c r="P236" s="119"/>
      <c r="Q236" s="119"/>
      <c r="R236" s="119"/>
      <c r="S236" s="119"/>
      <c r="T236" s="119"/>
      <c r="U236" s="119"/>
      <c r="V236" s="119"/>
      <c r="W236" s="119"/>
      <c r="X236" s="119"/>
      <c r="Y236" s="119"/>
      <c r="Z236" s="119"/>
      <c r="AA236" s="119"/>
      <c r="AB236" s="119"/>
      <c r="AC236" s="119"/>
      <c r="AD236" s="119"/>
      <c r="AE236" s="119"/>
      <c r="AF236" s="119"/>
      <c r="AG236" s="119"/>
      <c r="AH236" s="119"/>
      <c r="AI236" s="119"/>
      <c r="AJ236" s="119"/>
      <c r="AK236" s="119"/>
      <c r="AL236" s="119"/>
      <c r="AM236" s="119"/>
      <c r="AN236" s="119"/>
      <c r="AO236" s="119"/>
      <c r="AP236" s="119"/>
      <c r="AQ236" s="119"/>
      <c r="AR236" s="119"/>
      <c r="AS236" s="119"/>
      <c r="AT236" s="119"/>
    </row>
    <row r="237" ht="15.75" customHeight="1">
      <c r="A237" s="119"/>
      <c r="B237" s="119"/>
      <c r="C237" s="119"/>
      <c r="D237" s="119"/>
      <c r="E237" s="119"/>
      <c r="F237" s="119"/>
      <c r="G237" s="119"/>
      <c r="H237" s="119"/>
      <c r="I237" s="119"/>
      <c r="J237" s="119"/>
      <c r="K237" s="119"/>
      <c r="L237" s="119"/>
      <c r="M237" s="119"/>
      <c r="N237" s="119"/>
      <c r="O237" s="119"/>
      <c r="P237" s="119"/>
      <c r="Q237" s="119"/>
      <c r="R237" s="119"/>
      <c r="S237" s="119"/>
      <c r="T237" s="119"/>
      <c r="U237" s="119"/>
      <c r="V237" s="119"/>
      <c r="W237" s="119"/>
      <c r="X237" s="119"/>
      <c r="Y237" s="119"/>
      <c r="Z237" s="119"/>
      <c r="AA237" s="119"/>
      <c r="AB237" s="119"/>
      <c r="AC237" s="119"/>
      <c r="AD237" s="119"/>
      <c r="AE237" s="119"/>
      <c r="AF237" s="119"/>
      <c r="AG237" s="119"/>
      <c r="AH237" s="119"/>
      <c r="AI237" s="119"/>
      <c r="AJ237" s="119"/>
      <c r="AK237" s="119"/>
      <c r="AL237" s="119"/>
      <c r="AM237" s="119"/>
      <c r="AN237" s="119"/>
      <c r="AO237" s="119"/>
      <c r="AP237" s="119"/>
      <c r="AQ237" s="119"/>
      <c r="AR237" s="119"/>
      <c r="AS237" s="119"/>
      <c r="AT237" s="119"/>
    </row>
    <row r="238" ht="15.75" customHeight="1">
      <c r="A238" s="119"/>
      <c r="B238" s="119"/>
      <c r="C238" s="119"/>
      <c r="D238" s="119"/>
      <c r="E238" s="119"/>
      <c r="F238" s="119"/>
      <c r="G238" s="119"/>
      <c r="H238" s="119"/>
      <c r="I238" s="119"/>
      <c r="J238" s="119"/>
      <c r="K238" s="119"/>
      <c r="L238" s="119"/>
      <c r="M238" s="119"/>
      <c r="N238" s="119"/>
      <c r="O238" s="119"/>
      <c r="P238" s="119"/>
      <c r="Q238" s="119"/>
      <c r="R238" s="119"/>
      <c r="S238" s="119"/>
      <c r="T238" s="119"/>
      <c r="U238" s="119"/>
      <c r="V238" s="119"/>
      <c r="W238" s="119"/>
      <c r="X238" s="119"/>
      <c r="Y238" s="119"/>
      <c r="Z238" s="119"/>
      <c r="AA238" s="119"/>
      <c r="AB238" s="119"/>
      <c r="AC238" s="119"/>
      <c r="AD238" s="119"/>
      <c r="AE238" s="119"/>
      <c r="AF238" s="119"/>
      <c r="AG238" s="119"/>
      <c r="AH238" s="119"/>
      <c r="AI238" s="119"/>
      <c r="AJ238" s="119"/>
      <c r="AK238" s="119"/>
      <c r="AL238" s="119"/>
      <c r="AM238" s="119"/>
      <c r="AN238" s="119"/>
      <c r="AO238" s="119"/>
      <c r="AP238" s="119"/>
      <c r="AQ238" s="119"/>
      <c r="AR238" s="119"/>
      <c r="AS238" s="119"/>
      <c r="AT238" s="119"/>
    </row>
    <row r="239" ht="15.75" customHeight="1">
      <c r="A239" s="119"/>
      <c r="B239" s="119"/>
      <c r="C239" s="119"/>
      <c r="D239" s="119"/>
      <c r="E239" s="119"/>
      <c r="F239" s="119"/>
      <c r="G239" s="119"/>
      <c r="H239" s="119"/>
      <c r="I239" s="119"/>
      <c r="J239" s="119"/>
      <c r="K239" s="119"/>
      <c r="L239" s="119"/>
      <c r="M239" s="119"/>
      <c r="N239" s="119"/>
      <c r="O239" s="119"/>
      <c r="P239" s="119"/>
      <c r="Q239" s="119"/>
      <c r="R239" s="119"/>
      <c r="S239" s="119"/>
      <c r="T239" s="119"/>
      <c r="U239" s="119"/>
      <c r="V239" s="119"/>
      <c r="W239" s="119"/>
      <c r="X239" s="119"/>
      <c r="Y239" s="119"/>
      <c r="Z239" s="119"/>
      <c r="AA239" s="119"/>
      <c r="AB239" s="119"/>
      <c r="AC239" s="119"/>
      <c r="AD239" s="119"/>
      <c r="AE239" s="119"/>
      <c r="AF239" s="119"/>
      <c r="AG239" s="119"/>
      <c r="AH239" s="119"/>
      <c r="AI239" s="119"/>
      <c r="AJ239" s="119"/>
      <c r="AK239" s="119"/>
      <c r="AL239" s="119"/>
      <c r="AM239" s="119"/>
      <c r="AN239" s="119"/>
      <c r="AO239" s="119"/>
      <c r="AP239" s="119"/>
      <c r="AQ239" s="119"/>
      <c r="AR239" s="119"/>
      <c r="AS239" s="119"/>
      <c r="AT239" s="119"/>
    </row>
    <row r="240" ht="15.75" customHeight="1">
      <c r="A240" s="119"/>
      <c r="B240" s="119"/>
      <c r="C240" s="119"/>
      <c r="D240" s="119"/>
      <c r="E240" s="119"/>
      <c r="F240" s="119"/>
      <c r="G240" s="119"/>
      <c r="H240" s="119"/>
      <c r="I240" s="119"/>
      <c r="J240" s="119"/>
      <c r="K240" s="119"/>
      <c r="L240" s="119"/>
      <c r="M240" s="119"/>
      <c r="N240" s="119"/>
      <c r="O240" s="119"/>
      <c r="P240" s="119"/>
      <c r="Q240" s="119"/>
      <c r="R240" s="119"/>
      <c r="S240" s="119"/>
      <c r="T240" s="119"/>
      <c r="U240" s="119"/>
      <c r="V240" s="119"/>
      <c r="W240" s="119"/>
      <c r="X240" s="119"/>
      <c r="Y240" s="119"/>
      <c r="Z240" s="119"/>
      <c r="AA240" s="119"/>
      <c r="AB240" s="119"/>
      <c r="AC240" s="119"/>
      <c r="AD240" s="119"/>
      <c r="AE240" s="119"/>
      <c r="AF240" s="119"/>
      <c r="AG240" s="119"/>
      <c r="AH240" s="119"/>
      <c r="AI240" s="119"/>
      <c r="AJ240" s="119"/>
      <c r="AK240" s="119"/>
      <c r="AL240" s="119"/>
      <c r="AM240" s="119"/>
      <c r="AN240" s="119"/>
      <c r="AO240" s="119"/>
      <c r="AP240" s="119"/>
      <c r="AQ240" s="119"/>
      <c r="AR240" s="119"/>
      <c r="AS240" s="119"/>
      <c r="AT240" s="119"/>
    </row>
    <row r="241" ht="15.75" customHeight="1">
      <c r="A241" s="119"/>
      <c r="B241" s="119"/>
      <c r="C241" s="119"/>
      <c r="D241" s="119"/>
      <c r="E241" s="119"/>
      <c r="F241" s="119"/>
      <c r="G241" s="119"/>
      <c r="H241" s="119"/>
      <c r="I241" s="119"/>
      <c r="J241" s="119"/>
      <c r="K241" s="119"/>
      <c r="L241" s="119"/>
      <c r="M241" s="119"/>
      <c r="N241" s="119"/>
      <c r="O241" s="119"/>
      <c r="P241" s="119"/>
      <c r="Q241" s="119"/>
      <c r="R241" s="119"/>
      <c r="S241" s="119"/>
      <c r="T241" s="119"/>
      <c r="U241" s="119"/>
      <c r="V241" s="119"/>
      <c r="W241" s="119"/>
      <c r="X241" s="119"/>
      <c r="Y241" s="119"/>
      <c r="Z241" s="119"/>
      <c r="AA241" s="119"/>
      <c r="AB241" s="119"/>
      <c r="AC241" s="119"/>
      <c r="AD241" s="119"/>
      <c r="AE241" s="119"/>
      <c r="AF241" s="119"/>
      <c r="AG241" s="119"/>
      <c r="AH241" s="119"/>
      <c r="AI241" s="119"/>
      <c r="AJ241" s="119"/>
      <c r="AK241" s="119"/>
      <c r="AL241" s="119"/>
      <c r="AM241" s="119"/>
      <c r="AN241" s="119"/>
      <c r="AO241" s="119"/>
      <c r="AP241" s="119"/>
      <c r="AQ241" s="119"/>
      <c r="AR241" s="119"/>
      <c r="AS241" s="119"/>
      <c r="AT241" s="119"/>
    </row>
    <row r="242" ht="15.75" customHeight="1">
      <c r="A242" s="119"/>
      <c r="B242" s="119"/>
      <c r="C242" s="119"/>
      <c r="D242" s="119"/>
      <c r="E242" s="119"/>
      <c r="F242" s="119"/>
      <c r="G242" s="119"/>
      <c r="H242" s="119"/>
      <c r="I242" s="119"/>
      <c r="J242" s="119"/>
      <c r="K242" s="119"/>
      <c r="L242" s="119"/>
      <c r="M242" s="119"/>
      <c r="N242" s="119"/>
      <c r="O242" s="119"/>
      <c r="P242" s="119"/>
      <c r="Q242" s="119"/>
      <c r="R242" s="119"/>
      <c r="S242" s="119"/>
      <c r="T242" s="119"/>
      <c r="U242" s="119"/>
      <c r="V242" s="119"/>
      <c r="W242" s="119"/>
      <c r="X242" s="119"/>
      <c r="Y242" s="119"/>
      <c r="Z242" s="119"/>
      <c r="AA242" s="119"/>
      <c r="AB242" s="119"/>
      <c r="AC242" s="119"/>
      <c r="AD242" s="119"/>
      <c r="AE242" s="119"/>
      <c r="AF242" s="119"/>
      <c r="AG242" s="119"/>
      <c r="AH242" s="119"/>
      <c r="AI242" s="119"/>
      <c r="AJ242" s="119"/>
      <c r="AK242" s="119"/>
      <c r="AL242" s="119"/>
      <c r="AM242" s="119"/>
      <c r="AN242" s="119"/>
      <c r="AO242" s="119"/>
      <c r="AP242" s="119"/>
      <c r="AQ242" s="119"/>
      <c r="AR242" s="119"/>
      <c r="AS242" s="119"/>
      <c r="AT242" s="119"/>
    </row>
    <row r="243" ht="15.75" customHeight="1">
      <c r="A243" s="119"/>
      <c r="B243" s="119"/>
      <c r="C243" s="119"/>
      <c r="D243" s="119"/>
      <c r="E243" s="119"/>
      <c r="F243" s="119"/>
      <c r="G243" s="119"/>
      <c r="H243" s="119"/>
      <c r="I243" s="119"/>
      <c r="J243" s="119"/>
      <c r="K243" s="119"/>
      <c r="L243" s="119"/>
      <c r="M243" s="119"/>
      <c r="N243" s="119"/>
      <c r="O243" s="119"/>
      <c r="P243" s="119"/>
      <c r="Q243" s="119"/>
      <c r="R243" s="119"/>
      <c r="S243" s="119"/>
      <c r="T243" s="119"/>
      <c r="U243" s="119"/>
      <c r="V243" s="119"/>
      <c r="W243" s="119"/>
      <c r="X243" s="119"/>
      <c r="Y243" s="119"/>
      <c r="Z243" s="119"/>
      <c r="AA243" s="119"/>
      <c r="AB243" s="119"/>
      <c r="AC243" s="119"/>
      <c r="AD243" s="119"/>
      <c r="AE243" s="119"/>
      <c r="AF243" s="119"/>
      <c r="AG243" s="119"/>
      <c r="AH243" s="119"/>
      <c r="AI243" s="119"/>
      <c r="AJ243" s="119"/>
      <c r="AK243" s="119"/>
      <c r="AL243" s="119"/>
      <c r="AM243" s="119"/>
      <c r="AN243" s="119"/>
      <c r="AO243" s="119"/>
      <c r="AP243" s="119"/>
      <c r="AQ243" s="119"/>
      <c r="AR243" s="119"/>
      <c r="AS243" s="119"/>
      <c r="AT243" s="119"/>
    </row>
    <row r="244" ht="15.75" customHeight="1">
      <c r="A244" s="119"/>
      <c r="B244" s="119"/>
      <c r="C244" s="119"/>
      <c r="D244" s="119"/>
      <c r="E244" s="119"/>
      <c r="F244" s="119"/>
      <c r="G244" s="119"/>
      <c r="H244" s="119"/>
      <c r="I244" s="119"/>
      <c r="J244" s="119"/>
      <c r="K244" s="119"/>
      <c r="L244" s="119"/>
      <c r="M244" s="119"/>
      <c r="N244" s="119"/>
      <c r="O244" s="119"/>
      <c r="P244" s="119"/>
      <c r="Q244" s="119"/>
      <c r="R244" s="119"/>
      <c r="S244" s="119"/>
      <c r="T244" s="119"/>
      <c r="U244" s="119"/>
      <c r="V244" s="119"/>
      <c r="W244" s="119"/>
      <c r="X244" s="119"/>
      <c r="Y244" s="119"/>
      <c r="Z244" s="119"/>
      <c r="AA244" s="119"/>
      <c r="AB244" s="119"/>
      <c r="AC244" s="119"/>
      <c r="AD244" s="119"/>
      <c r="AE244" s="119"/>
      <c r="AF244" s="119"/>
      <c r="AG244" s="119"/>
      <c r="AH244" s="119"/>
      <c r="AI244" s="119"/>
      <c r="AJ244" s="119"/>
      <c r="AK244" s="119"/>
      <c r="AL244" s="119"/>
      <c r="AM244" s="119"/>
      <c r="AN244" s="119"/>
      <c r="AO244" s="119"/>
      <c r="AP244" s="119"/>
      <c r="AQ244" s="119"/>
      <c r="AR244" s="119"/>
      <c r="AS244" s="119"/>
      <c r="AT244" s="119"/>
    </row>
    <row r="245" ht="15.75" customHeight="1">
      <c r="A245" s="119"/>
      <c r="B245" s="119"/>
      <c r="C245" s="119"/>
      <c r="D245" s="119"/>
      <c r="E245" s="119"/>
      <c r="F245" s="119"/>
      <c r="G245" s="119"/>
      <c r="H245" s="119"/>
      <c r="I245" s="119"/>
      <c r="J245" s="119"/>
      <c r="K245" s="119"/>
      <c r="L245" s="119"/>
      <c r="M245" s="119"/>
      <c r="N245" s="119"/>
      <c r="O245" s="119"/>
      <c r="P245" s="119"/>
      <c r="Q245" s="119"/>
      <c r="R245" s="119"/>
      <c r="S245" s="119"/>
      <c r="T245" s="119"/>
      <c r="U245" s="119"/>
      <c r="V245" s="119"/>
      <c r="W245" s="119"/>
      <c r="X245" s="119"/>
      <c r="Y245" s="119"/>
      <c r="Z245" s="119"/>
      <c r="AA245" s="119"/>
      <c r="AB245" s="119"/>
      <c r="AC245" s="119"/>
      <c r="AD245" s="119"/>
      <c r="AE245" s="119"/>
      <c r="AF245" s="119"/>
      <c r="AG245" s="119"/>
      <c r="AH245" s="119"/>
      <c r="AI245" s="119"/>
      <c r="AJ245" s="119"/>
      <c r="AK245" s="119"/>
      <c r="AL245" s="119"/>
      <c r="AM245" s="119"/>
      <c r="AN245" s="119"/>
      <c r="AO245" s="119"/>
      <c r="AP245" s="119"/>
      <c r="AQ245" s="119"/>
      <c r="AR245" s="119"/>
      <c r="AS245" s="119"/>
      <c r="AT245" s="119"/>
    </row>
    <row r="246" ht="15.75" customHeight="1">
      <c r="A246" s="119"/>
      <c r="B246" s="119"/>
      <c r="C246" s="119"/>
      <c r="D246" s="119"/>
      <c r="E246" s="119"/>
      <c r="F246" s="119"/>
      <c r="G246" s="119"/>
      <c r="H246" s="119"/>
      <c r="I246" s="119"/>
      <c r="J246" s="119"/>
      <c r="K246" s="119"/>
      <c r="L246" s="119"/>
      <c r="M246" s="119"/>
      <c r="N246" s="119"/>
      <c r="O246" s="119"/>
      <c r="P246" s="119"/>
      <c r="Q246" s="119"/>
      <c r="R246" s="119"/>
      <c r="S246" s="119"/>
      <c r="T246" s="119"/>
      <c r="U246" s="119"/>
      <c r="V246" s="119"/>
      <c r="W246" s="119"/>
      <c r="X246" s="119"/>
      <c r="Y246" s="119"/>
      <c r="Z246" s="119"/>
      <c r="AA246" s="119"/>
      <c r="AB246" s="119"/>
      <c r="AC246" s="119"/>
      <c r="AD246" s="119"/>
      <c r="AE246" s="119"/>
      <c r="AF246" s="119"/>
      <c r="AG246" s="119"/>
      <c r="AH246" s="119"/>
      <c r="AI246" s="119"/>
      <c r="AJ246" s="119"/>
      <c r="AK246" s="119"/>
      <c r="AL246" s="119"/>
      <c r="AM246" s="119"/>
      <c r="AN246" s="119"/>
      <c r="AO246" s="119"/>
      <c r="AP246" s="119"/>
      <c r="AQ246" s="119"/>
      <c r="AR246" s="119"/>
      <c r="AS246" s="119"/>
      <c r="AT246" s="119"/>
    </row>
    <row r="247" ht="15.75" customHeight="1">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19"/>
      <c r="AS247" s="119"/>
      <c r="AT247" s="119"/>
    </row>
    <row r="248" ht="15.75" customHeight="1">
      <c r="A248" s="119"/>
      <c r="B248" s="119"/>
      <c r="C248" s="119"/>
      <c r="D248" s="119"/>
      <c r="E248" s="119"/>
      <c r="F248" s="119"/>
      <c r="G248" s="119"/>
      <c r="H248" s="119"/>
      <c r="I248" s="119"/>
      <c r="J248" s="119"/>
      <c r="K248" s="119"/>
      <c r="L248" s="119"/>
      <c r="M248" s="119"/>
      <c r="N248" s="119"/>
      <c r="O248" s="119"/>
      <c r="P248" s="119"/>
      <c r="Q248" s="119"/>
      <c r="R248" s="119"/>
      <c r="S248" s="119"/>
      <c r="T248" s="119"/>
      <c r="U248" s="119"/>
      <c r="V248" s="119"/>
      <c r="W248" s="119"/>
      <c r="X248" s="119"/>
      <c r="Y248" s="119"/>
      <c r="Z248" s="119"/>
      <c r="AA248" s="119"/>
      <c r="AB248" s="119"/>
      <c r="AC248" s="119"/>
      <c r="AD248" s="119"/>
      <c r="AE248" s="119"/>
      <c r="AF248" s="119"/>
      <c r="AG248" s="119"/>
      <c r="AH248" s="119"/>
      <c r="AI248" s="119"/>
      <c r="AJ248" s="119"/>
      <c r="AK248" s="119"/>
      <c r="AL248" s="119"/>
      <c r="AM248" s="119"/>
      <c r="AN248" s="119"/>
      <c r="AO248" s="119"/>
      <c r="AP248" s="119"/>
      <c r="AQ248" s="119"/>
      <c r="AR248" s="119"/>
      <c r="AS248" s="119"/>
      <c r="AT248" s="119"/>
    </row>
    <row r="249" ht="15.75" customHeight="1">
      <c r="A249" s="119"/>
      <c r="B249" s="119"/>
      <c r="C249" s="119"/>
      <c r="D249" s="119"/>
      <c r="E249" s="119"/>
      <c r="F249" s="119"/>
      <c r="G249" s="119"/>
      <c r="H249" s="119"/>
      <c r="I249" s="119"/>
      <c r="J249" s="119"/>
      <c r="K249" s="119"/>
      <c r="L249" s="119"/>
      <c r="M249" s="119"/>
      <c r="N249" s="119"/>
      <c r="O249" s="119"/>
      <c r="P249" s="119"/>
      <c r="Q249" s="119"/>
      <c r="R249" s="119"/>
      <c r="S249" s="119"/>
      <c r="T249" s="119"/>
      <c r="U249" s="119"/>
      <c r="V249" s="119"/>
      <c r="W249" s="119"/>
      <c r="X249" s="119"/>
      <c r="Y249" s="119"/>
      <c r="Z249" s="119"/>
      <c r="AA249" s="119"/>
      <c r="AB249" s="119"/>
      <c r="AC249" s="119"/>
      <c r="AD249" s="119"/>
      <c r="AE249" s="119"/>
      <c r="AF249" s="119"/>
      <c r="AG249" s="119"/>
      <c r="AH249" s="119"/>
      <c r="AI249" s="119"/>
      <c r="AJ249" s="119"/>
      <c r="AK249" s="119"/>
      <c r="AL249" s="119"/>
      <c r="AM249" s="119"/>
      <c r="AN249" s="119"/>
      <c r="AO249" s="119"/>
      <c r="AP249" s="119"/>
      <c r="AQ249" s="119"/>
      <c r="AR249" s="119"/>
      <c r="AS249" s="119"/>
      <c r="AT249" s="119"/>
    </row>
    <row r="250" ht="15.75" customHeight="1">
      <c r="A250" s="119"/>
      <c r="B250" s="119"/>
      <c r="C250" s="119"/>
      <c r="D250" s="119"/>
      <c r="E250" s="119"/>
      <c r="F250" s="119"/>
      <c r="G250" s="119"/>
      <c r="H250" s="119"/>
      <c r="I250" s="119"/>
      <c r="J250" s="119"/>
      <c r="K250" s="119"/>
      <c r="L250" s="119"/>
      <c r="M250" s="119"/>
      <c r="N250" s="119"/>
      <c r="O250" s="119"/>
      <c r="P250" s="119"/>
      <c r="Q250" s="119"/>
      <c r="R250" s="119"/>
      <c r="S250" s="119"/>
      <c r="T250" s="119"/>
      <c r="U250" s="119"/>
      <c r="V250" s="119"/>
      <c r="W250" s="119"/>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19"/>
      <c r="AS250" s="119"/>
      <c r="AT250" s="119"/>
    </row>
    <row r="251" ht="15.75" customHeight="1">
      <c r="A251" s="119"/>
      <c r="B251" s="119"/>
      <c r="C251" s="119"/>
      <c r="D251" s="119"/>
      <c r="E251" s="119"/>
      <c r="F251" s="119"/>
      <c r="G251" s="119"/>
      <c r="H251" s="119"/>
      <c r="I251" s="119"/>
      <c r="J251" s="119"/>
      <c r="K251" s="119"/>
      <c r="L251" s="119"/>
      <c r="M251" s="119"/>
      <c r="N251" s="119"/>
      <c r="O251" s="119"/>
      <c r="P251" s="119"/>
      <c r="Q251" s="119"/>
      <c r="R251" s="119"/>
      <c r="S251" s="119"/>
      <c r="T251" s="119"/>
      <c r="U251" s="119"/>
      <c r="V251" s="119"/>
      <c r="W251" s="119"/>
      <c r="X251" s="119"/>
      <c r="Y251" s="119"/>
      <c r="Z251" s="119"/>
      <c r="AA251" s="119"/>
      <c r="AB251" s="119"/>
      <c r="AC251" s="119"/>
      <c r="AD251" s="119"/>
      <c r="AE251" s="119"/>
      <c r="AF251" s="119"/>
      <c r="AG251" s="119"/>
      <c r="AH251" s="119"/>
      <c r="AI251" s="119"/>
      <c r="AJ251" s="119"/>
      <c r="AK251" s="119"/>
      <c r="AL251" s="119"/>
      <c r="AM251" s="119"/>
      <c r="AN251" s="119"/>
      <c r="AO251" s="119"/>
      <c r="AP251" s="119"/>
      <c r="AQ251" s="119"/>
      <c r="AR251" s="119"/>
      <c r="AS251" s="119"/>
      <c r="AT251" s="119"/>
    </row>
    <row r="252" ht="15.75" customHeight="1">
      <c r="A252" s="119"/>
      <c r="B252" s="119"/>
      <c r="C252" s="119"/>
      <c r="D252" s="119"/>
      <c r="E252" s="119"/>
      <c r="F252" s="119"/>
      <c r="G252" s="119"/>
      <c r="H252" s="119"/>
      <c r="I252" s="119"/>
      <c r="J252" s="119"/>
      <c r="K252" s="119"/>
      <c r="L252" s="119"/>
      <c r="M252" s="119"/>
      <c r="N252" s="119"/>
      <c r="O252" s="119"/>
      <c r="P252" s="119"/>
      <c r="Q252" s="119"/>
      <c r="R252" s="119"/>
      <c r="S252" s="119"/>
      <c r="T252" s="119"/>
      <c r="U252" s="119"/>
      <c r="V252" s="119"/>
      <c r="W252" s="119"/>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19"/>
      <c r="AS252" s="119"/>
      <c r="AT252" s="119"/>
    </row>
    <row r="253" ht="15.75" customHeight="1">
      <c r="A253" s="119"/>
      <c r="B253" s="119"/>
      <c r="C253" s="119"/>
      <c r="D253" s="119"/>
      <c r="E253" s="119"/>
      <c r="F253" s="119"/>
      <c r="G253" s="119"/>
      <c r="H253" s="119"/>
      <c r="I253" s="119"/>
      <c r="J253" s="119"/>
      <c r="K253" s="119"/>
      <c r="L253" s="119"/>
      <c r="M253" s="119"/>
      <c r="N253" s="119"/>
      <c r="O253" s="119"/>
      <c r="P253" s="119"/>
      <c r="Q253" s="119"/>
      <c r="R253" s="119"/>
      <c r="S253" s="119"/>
      <c r="T253" s="119"/>
      <c r="U253" s="119"/>
      <c r="V253" s="119"/>
      <c r="W253" s="119"/>
      <c r="X253" s="119"/>
      <c r="Y253" s="119"/>
      <c r="Z253" s="119"/>
      <c r="AA253" s="119"/>
      <c r="AB253" s="119"/>
      <c r="AC253" s="119"/>
      <c r="AD253" s="119"/>
      <c r="AE253" s="119"/>
      <c r="AF253" s="119"/>
      <c r="AG253" s="119"/>
      <c r="AH253" s="119"/>
      <c r="AI253" s="119"/>
      <c r="AJ253" s="119"/>
      <c r="AK253" s="119"/>
      <c r="AL253" s="119"/>
      <c r="AM253" s="119"/>
      <c r="AN253" s="119"/>
      <c r="AO253" s="119"/>
      <c r="AP253" s="119"/>
      <c r="AQ253" s="119"/>
      <c r="AR253" s="119"/>
      <c r="AS253" s="119"/>
      <c r="AT253" s="119"/>
    </row>
    <row r="254" ht="15.75" customHeight="1">
      <c r="A254" s="119"/>
      <c r="B254" s="119"/>
      <c r="C254" s="119"/>
      <c r="D254" s="119"/>
      <c r="E254" s="119"/>
      <c r="F254" s="119"/>
      <c r="G254" s="119"/>
      <c r="H254" s="119"/>
      <c r="I254" s="119"/>
      <c r="J254" s="119"/>
      <c r="K254" s="119"/>
      <c r="L254" s="119"/>
      <c r="M254" s="119"/>
      <c r="N254" s="119"/>
      <c r="O254" s="119"/>
      <c r="P254" s="119"/>
      <c r="Q254" s="119"/>
      <c r="R254" s="119"/>
      <c r="S254" s="119"/>
      <c r="T254" s="119"/>
      <c r="U254" s="119"/>
      <c r="V254" s="119"/>
      <c r="W254" s="119"/>
      <c r="X254" s="119"/>
      <c r="Y254" s="119"/>
      <c r="Z254" s="119"/>
      <c r="AA254" s="119"/>
      <c r="AB254" s="119"/>
      <c r="AC254" s="119"/>
      <c r="AD254" s="119"/>
      <c r="AE254" s="119"/>
      <c r="AF254" s="119"/>
      <c r="AG254" s="119"/>
      <c r="AH254" s="119"/>
      <c r="AI254" s="119"/>
      <c r="AJ254" s="119"/>
      <c r="AK254" s="119"/>
      <c r="AL254" s="119"/>
      <c r="AM254" s="119"/>
      <c r="AN254" s="119"/>
      <c r="AO254" s="119"/>
      <c r="AP254" s="119"/>
      <c r="AQ254" s="119"/>
      <c r="AR254" s="119"/>
      <c r="AS254" s="119"/>
      <c r="AT254" s="119"/>
    </row>
    <row r="255" ht="15.75" customHeight="1">
      <c r="A255" s="119"/>
      <c r="B255" s="119"/>
      <c r="C255" s="119"/>
      <c r="D255" s="119"/>
      <c r="E255" s="119"/>
      <c r="F255" s="119"/>
      <c r="G255" s="119"/>
      <c r="H255" s="119"/>
      <c r="I255" s="119"/>
      <c r="J255" s="119"/>
      <c r="K255" s="119"/>
      <c r="L255" s="119"/>
      <c r="M255" s="119"/>
      <c r="N255" s="119"/>
      <c r="O255" s="119"/>
      <c r="P255" s="119"/>
      <c r="Q255" s="119"/>
      <c r="R255" s="119"/>
      <c r="S255" s="119"/>
      <c r="T255" s="119"/>
      <c r="U255" s="119"/>
      <c r="V255" s="119"/>
      <c r="W255" s="119"/>
      <c r="X255" s="119"/>
      <c r="Y255" s="119"/>
      <c r="Z255" s="119"/>
      <c r="AA255" s="119"/>
      <c r="AB255" s="119"/>
      <c r="AC255" s="119"/>
      <c r="AD255" s="119"/>
      <c r="AE255" s="119"/>
      <c r="AF255" s="119"/>
      <c r="AG255" s="119"/>
      <c r="AH255" s="119"/>
      <c r="AI255" s="119"/>
      <c r="AJ255" s="119"/>
      <c r="AK255" s="119"/>
      <c r="AL255" s="119"/>
      <c r="AM255" s="119"/>
      <c r="AN255" s="119"/>
      <c r="AO255" s="119"/>
      <c r="AP255" s="119"/>
      <c r="AQ255" s="119"/>
      <c r="AR255" s="119"/>
      <c r="AS255" s="119"/>
      <c r="AT255" s="119"/>
    </row>
    <row r="256" ht="15.75" customHeight="1">
      <c r="A256" s="119"/>
      <c r="B256" s="119"/>
      <c r="C256" s="119"/>
      <c r="D256" s="119"/>
      <c r="E256" s="119"/>
      <c r="F256" s="119"/>
      <c r="G256" s="119"/>
      <c r="H256" s="119"/>
      <c r="I256" s="119"/>
      <c r="J256" s="119"/>
      <c r="K256" s="119"/>
      <c r="L256" s="119"/>
      <c r="M256" s="119"/>
      <c r="N256" s="119"/>
      <c r="O256" s="119"/>
      <c r="P256" s="119"/>
      <c r="Q256" s="119"/>
      <c r="R256" s="119"/>
      <c r="S256" s="119"/>
      <c r="T256" s="119"/>
      <c r="U256" s="119"/>
      <c r="V256" s="119"/>
      <c r="W256" s="119"/>
      <c r="X256" s="119"/>
      <c r="Y256" s="119"/>
      <c r="Z256" s="119"/>
      <c r="AA256" s="119"/>
      <c r="AB256" s="119"/>
      <c r="AC256" s="119"/>
      <c r="AD256" s="119"/>
      <c r="AE256" s="119"/>
      <c r="AF256" s="119"/>
      <c r="AG256" s="119"/>
      <c r="AH256" s="119"/>
      <c r="AI256" s="119"/>
      <c r="AJ256" s="119"/>
      <c r="AK256" s="119"/>
      <c r="AL256" s="119"/>
      <c r="AM256" s="119"/>
      <c r="AN256" s="119"/>
      <c r="AO256" s="119"/>
      <c r="AP256" s="119"/>
      <c r="AQ256" s="119"/>
      <c r="AR256" s="119"/>
      <c r="AS256" s="119"/>
      <c r="AT256" s="119"/>
    </row>
    <row r="257" ht="15.75" customHeight="1">
      <c r="A257" s="119"/>
      <c r="B257" s="119"/>
      <c r="C257" s="119"/>
      <c r="D257" s="119"/>
      <c r="E257" s="119"/>
      <c r="F257" s="119"/>
      <c r="G257" s="119"/>
      <c r="H257" s="119"/>
      <c r="I257" s="119"/>
      <c r="J257" s="119"/>
      <c r="K257" s="119"/>
      <c r="L257" s="119"/>
      <c r="M257" s="119"/>
      <c r="N257" s="119"/>
      <c r="O257" s="119"/>
      <c r="P257" s="119"/>
      <c r="Q257" s="119"/>
      <c r="R257" s="119"/>
      <c r="S257" s="119"/>
      <c r="T257" s="119"/>
      <c r="U257" s="119"/>
      <c r="V257" s="119"/>
      <c r="W257" s="119"/>
      <c r="X257" s="119"/>
      <c r="Y257" s="119"/>
      <c r="Z257" s="119"/>
      <c r="AA257" s="119"/>
      <c r="AB257" s="119"/>
      <c r="AC257" s="119"/>
      <c r="AD257" s="119"/>
      <c r="AE257" s="119"/>
      <c r="AF257" s="119"/>
      <c r="AG257" s="119"/>
      <c r="AH257" s="119"/>
      <c r="AI257" s="119"/>
      <c r="AJ257" s="119"/>
      <c r="AK257" s="119"/>
      <c r="AL257" s="119"/>
      <c r="AM257" s="119"/>
      <c r="AN257" s="119"/>
      <c r="AO257" s="119"/>
      <c r="AP257" s="119"/>
      <c r="AQ257" s="119"/>
      <c r="AR257" s="119"/>
      <c r="AS257" s="119"/>
      <c r="AT257" s="119"/>
    </row>
    <row r="258" ht="15.75" customHeight="1">
      <c r="A258" s="119"/>
      <c r="B258" s="119"/>
      <c r="C258" s="119"/>
      <c r="D258" s="119"/>
      <c r="E258" s="119"/>
      <c r="F258" s="119"/>
      <c r="G258" s="119"/>
      <c r="H258" s="119"/>
      <c r="I258" s="119"/>
      <c r="J258" s="119"/>
      <c r="K258" s="119"/>
      <c r="L258" s="119"/>
      <c r="M258" s="119"/>
      <c r="N258" s="119"/>
      <c r="O258" s="119"/>
      <c r="P258" s="119"/>
      <c r="Q258" s="119"/>
      <c r="R258" s="119"/>
      <c r="S258" s="119"/>
      <c r="T258" s="119"/>
      <c r="U258" s="119"/>
      <c r="V258" s="119"/>
      <c r="W258" s="119"/>
      <c r="X258" s="119"/>
      <c r="Y258" s="119"/>
      <c r="Z258" s="119"/>
      <c r="AA258" s="119"/>
      <c r="AB258" s="119"/>
      <c r="AC258" s="119"/>
      <c r="AD258" s="119"/>
      <c r="AE258" s="119"/>
      <c r="AF258" s="119"/>
      <c r="AG258" s="119"/>
      <c r="AH258" s="119"/>
      <c r="AI258" s="119"/>
      <c r="AJ258" s="119"/>
      <c r="AK258" s="119"/>
      <c r="AL258" s="119"/>
      <c r="AM258" s="119"/>
      <c r="AN258" s="119"/>
      <c r="AO258" s="119"/>
      <c r="AP258" s="119"/>
      <c r="AQ258" s="119"/>
      <c r="AR258" s="119"/>
      <c r="AS258" s="119"/>
      <c r="AT258" s="119"/>
    </row>
    <row r="259" ht="15.75" customHeight="1">
      <c r="A259" s="119"/>
      <c r="B259" s="119"/>
      <c r="C259" s="119"/>
      <c r="D259" s="119"/>
      <c r="E259" s="119"/>
      <c r="F259" s="119"/>
      <c r="G259" s="119"/>
      <c r="H259" s="119"/>
      <c r="I259" s="119"/>
      <c r="J259" s="119"/>
      <c r="K259" s="119"/>
      <c r="L259" s="119"/>
      <c r="M259" s="119"/>
      <c r="N259" s="119"/>
      <c r="O259" s="119"/>
      <c r="P259" s="119"/>
      <c r="Q259" s="119"/>
      <c r="R259" s="119"/>
      <c r="S259" s="119"/>
      <c r="T259" s="119"/>
      <c r="U259" s="119"/>
      <c r="V259" s="119"/>
      <c r="W259" s="119"/>
      <c r="X259" s="119"/>
      <c r="Y259" s="119"/>
      <c r="Z259" s="119"/>
      <c r="AA259" s="119"/>
      <c r="AB259" s="119"/>
      <c r="AC259" s="119"/>
      <c r="AD259" s="119"/>
      <c r="AE259" s="119"/>
      <c r="AF259" s="119"/>
      <c r="AG259" s="119"/>
      <c r="AH259" s="119"/>
      <c r="AI259" s="119"/>
      <c r="AJ259" s="119"/>
      <c r="AK259" s="119"/>
      <c r="AL259" s="119"/>
      <c r="AM259" s="119"/>
      <c r="AN259" s="119"/>
      <c r="AO259" s="119"/>
      <c r="AP259" s="119"/>
      <c r="AQ259" s="119"/>
      <c r="AR259" s="119"/>
      <c r="AS259" s="119"/>
      <c r="AT259" s="119"/>
    </row>
    <row r="260" ht="15.75" customHeight="1">
      <c r="A260" s="119"/>
      <c r="B260" s="119"/>
      <c r="C260" s="119"/>
      <c r="D260" s="119"/>
      <c r="E260" s="119"/>
      <c r="F260" s="119"/>
      <c r="G260" s="119"/>
      <c r="H260" s="119"/>
      <c r="I260" s="119"/>
      <c r="J260" s="119"/>
      <c r="K260" s="119"/>
      <c r="L260" s="119"/>
      <c r="M260" s="119"/>
      <c r="N260" s="119"/>
      <c r="O260" s="119"/>
      <c r="P260" s="119"/>
      <c r="Q260" s="119"/>
      <c r="R260" s="119"/>
      <c r="S260" s="119"/>
      <c r="T260" s="119"/>
      <c r="U260" s="119"/>
      <c r="V260" s="119"/>
      <c r="W260" s="119"/>
      <c r="X260" s="119"/>
      <c r="Y260" s="119"/>
      <c r="Z260" s="119"/>
      <c r="AA260" s="119"/>
      <c r="AB260" s="119"/>
      <c r="AC260" s="119"/>
      <c r="AD260" s="119"/>
      <c r="AE260" s="119"/>
      <c r="AF260" s="119"/>
      <c r="AG260" s="119"/>
      <c r="AH260" s="119"/>
      <c r="AI260" s="119"/>
      <c r="AJ260" s="119"/>
      <c r="AK260" s="119"/>
      <c r="AL260" s="119"/>
      <c r="AM260" s="119"/>
      <c r="AN260" s="119"/>
      <c r="AO260" s="119"/>
      <c r="AP260" s="119"/>
      <c r="AQ260" s="119"/>
      <c r="AR260" s="119"/>
      <c r="AS260" s="119"/>
      <c r="AT260" s="119"/>
    </row>
    <row r="261" ht="15.75" customHeight="1">
      <c r="A261" s="119"/>
      <c r="B261" s="119"/>
      <c r="C261" s="119"/>
      <c r="D261" s="119"/>
      <c r="E261" s="119"/>
      <c r="F261" s="119"/>
      <c r="G261" s="119"/>
      <c r="H261" s="119"/>
      <c r="I261" s="119"/>
      <c r="J261" s="119"/>
      <c r="K261" s="119"/>
      <c r="L261" s="119"/>
      <c r="M261" s="119"/>
      <c r="N261" s="119"/>
      <c r="O261" s="119"/>
      <c r="P261" s="119"/>
      <c r="Q261" s="119"/>
      <c r="R261" s="119"/>
      <c r="S261" s="119"/>
      <c r="T261" s="119"/>
      <c r="U261" s="119"/>
      <c r="V261" s="119"/>
      <c r="W261" s="119"/>
      <c r="X261" s="119"/>
      <c r="Y261" s="119"/>
      <c r="Z261" s="119"/>
      <c r="AA261" s="119"/>
      <c r="AB261" s="119"/>
      <c r="AC261" s="119"/>
      <c r="AD261" s="119"/>
      <c r="AE261" s="119"/>
      <c r="AF261" s="119"/>
      <c r="AG261" s="119"/>
      <c r="AH261" s="119"/>
      <c r="AI261" s="119"/>
      <c r="AJ261" s="119"/>
      <c r="AK261" s="119"/>
      <c r="AL261" s="119"/>
      <c r="AM261" s="119"/>
      <c r="AN261" s="119"/>
      <c r="AO261" s="119"/>
      <c r="AP261" s="119"/>
      <c r="AQ261" s="119"/>
      <c r="AR261" s="119"/>
      <c r="AS261" s="119"/>
      <c r="AT261" s="119"/>
    </row>
    <row r="262" ht="15.75" customHeight="1">
      <c r="A262" s="119"/>
      <c r="B262" s="119"/>
      <c r="C262" s="119"/>
      <c r="D262" s="119"/>
      <c r="E262" s="119"/>
      <c r="F262" s="119"/>
      <c r="G262" s="119"/>
      <c r="H262" s="119"/>
      <c r="I262" s="119"/>
      <c r="J262" s="119"/>
      <c r="K262" s="119"/>
      <c r="L262" s="119"/>
      <c r="M262" s="119"/>
      <c r="N262" s="119"/>
      <c r="O262" s="119"/>
      <c r="P262" s="119"/>
      <c r="Q262" s="119"/>
      <c r="R262" s="119"/>
      <c r="S262" s="119"/>
      <c r="T262" s="119"/>
      <c r="U262" s="119"/>
      <c r="V262" s="119"/>
      <c r="W262" s="119"/>
      <c r="X262" s="119"/>
      <c r="Y262" s="119"/>
      <c r="Z262" s="119"/>
      <c r="AA262" s="119"/>
      <c r="AB262" s="119"/>
      <c r="AC262" s="119"/>
      <c r="AD262" s="119"/>
      <c r="AE262" s="119"/>
      <c r="AF262" s="119"/>
      <c r="AG262" s="119"/>
      <c r="AH262" s="119"/>
      <c r="AI262" s="119"/>
      <c r="AJ262" s="119"/>
      <c r="AK262" s="119"/>
      <c r="AL262" s="119"/>
      <c r="AM262" s="119"/>
      <c r="AN262" s="119"/>
      <c r="AO262" s="119"/>
      <c r="AP262" s="119"/>
      <c r="AQ262" s="119"/>
      <c r="AR262" s="119"/>
      <c r="AS262" s="119"/>
      <c r="AT262" s="119"/>
    </row>
    <row r="263" ht="15.75" customHeight="1">
      <c r="A263" s="119"/>
      <c r="B263" s="119"/>
      <c r="C263" s="119"/>
      <c r="D263" s="119"/>
      <c r="E263" s="119"/>
      <c r="F263" s="119"/>
      <c r="G263" s="119"/>
      <c r="H263" s="119"/>
      <c r="I263" s="119"/>
      <c r="J263" s="119"/>
      <c r="K263" s="119"/>
      <c r="L263" s="119"/>
      <c r="M263" s="119"/>
      <c r="N263" s="119"/>
      <c r="O263" s="119"/>
      <c r="P263" s="119"/>
      <c r="Q263" s="119"/>
      <c r="R263" s="119"/>
      <c r="S263" s="119"/>
      <c r="T263" s="119"/>
      <c r="U263" s="119"/>
      <c r="V263" s="119"/>
      <c r="W263" s="119"/>
      <c r="X263" s="119"/>
      <c r="Y263" s="119"/>
      <c r="Z263" s="119"/>
      <c r="AA263" s="119"/>
      <c r="AB263" s="119"/>
      <c r="AC263" s="119"/>
      <c r="AD263" s="119"/>
      <c r="AE263" s="119"/>
      <c r="AF263" s="119"/>
      <c r="AG263" s="119"/>
      <c r="AH263" s="119"/>
      <c r="AI263" s="119"/>
      <c r="AJ263" s="119"/>
      <c r="AK263" s="119"/>
      <c r="AL263" s="119"/>
      <c r="AM263" s="119"/>
      <c r="AN263" s="119"/>
      <c r="AO263" s="119"/>
      <c r="AP263" s="119"/>
      <c r="AQ263" s="119"/>
      <c r="AR263" s="119"/>
      <c r="AS263" s="119"/>
      <c r="AT263" s="119"/>
    </row>
    <row r="264" ht="15.75" customHeight="1">
      <c r="A264" s="119"/>
      <c r="B264" s="119"/>
      <c r="C264" s="119"/>
      <c r="D264" s="119"/>
      <c r="E264" s="119"/>
      <c r="F264" s="119"/>
      <c r="G264" s="119"/>
      <c r="H264" s="119"/>
      <c r="I264" s="119"/>
      <c r="J264" s="119"/>
      <c r="K264" s="119"/>
      <c r="L264" s="119"/>
      <c r="M264" s="119"/>
      <c r="N264" s="119"/>
      <c r="O264" s="119"/>
      <c r="P264" s="119"/>
      <c r="Q264" s="119"/>
      <c r="R264" s="119"/>
      <c r="S264" s="119"/>
      <c r="T264" s="119"/>
      <c r="U264" s="119"/>
      <c r="V264" s="119"/>
      <c r="W264" s="119"/>
      <c r="X264" s="119"/>
      <c r="Y264" s="119"/>
      <c r="Z264" s="119"/>
      <c r="AA264" s="119"/>
      <c r="AB264" s="119"/>
      <c r="AC264" s="119"/>
      <c r="AD264" s="119"/>
      <c r="AE264" s="119"/>
      <c r="AF264" s="119"/>
      <c r="AG264" s="119"/>
      <c r="AH264" s="119"/>
      <c r="AI264" s="119"/>
      <c r="AJ264" s="119"/>
      <c r="AK264" s="119"/>
      <c r="AL264" s="119"/>
      <c r="AM264" s="119"/>
      <c r="AN264" s="119"/>
      <c r="AO264" s="119"/>
      <c r="AP264" s="119"/>
      <c r="AQ264" s="119"/>
      <c r="AR264" s="119"/>
      <c r="AS264" s="119"/>
      <c r="AT264" s="119"/>
    </row>
    <row r="265" ht="15.75" customHeight="1">
      <c r="A265" s="119"/>
      <c r="B265" s="119"/>
      <c r="C265" s="119"/>
      <c r="D265" s="119"/>
      <c r="E265" s="119"/>
      <c r="F265" s="119"/>
      <c r="G265" s="119"/>
      <c r="H265" s="119"/>
      <c r="I265" s="119"/>
      <c r="J265" s="119"/>
      <c r="K265" s="119"/>
      <c r="L265" s="119"/>
      <c r="M265" s="119"/>
      <c r="N265" s="119"/>
      <c r="O265" s="119"/>
      <c r="P265" s="119"/>
      <c r="Q265" s="119"/>
      <c r="R265" s="119"/>
      <c r="S265" s="119"/>
      <c r="T265" s="119"/>
      <c r="U265" s="119"/>
      <c r="V265" s="119"/>
      <c r="W265" s="119"/>
      <c r="X265" s="119"/>
      <c r="Y265" s="119"/>
      <c r="Z265" s="119"/>
      <c r="AA265" s="119"/>
      <c r="AB265" s="119"/>
      <c r="AC265" s="119"/>
      <c r="AD265" s="119"/>
      <c r="AE265" s="119"/>
      <c r="AF265" s="119"/>
      <c r="AG265" s="119"/>
      <c r="AH265" s="119"/>
      <c r="AI265" s="119"/>
      <c r="AJ265" s="119"/>
      <c r="AK265" s="119"/>
      <c r="AL265" s="119"/>
      <c r="AM265" s="119"/>
      <c r="AN265" s="119"/>
      <c r="AO265" s="119"/>
      <c r="AP265" s="119"/>
      <c r="AQ265" s="119"/>
      <c r="AR265" s="119"/>
      <c r="AS265" s="119"/>
      <c r="AT265" s="119"/>
    </row>
    <row r="266" ht="15.75" customHeight="1">
      <c r="A266" s="119"/>
      <c r="B266" s="119"/>
      <c r="C266" s="119"/>
      <c r="D266" s="119"/>
      <c r="E266" s="119"/>
      <c r="F266" s="119"/>
      <c r="G266" s="119"/>
      <c r="H266" s="119"/>
      <c r="I266" s="119"/>
      <c r="J266" s="119"/>
      <c r="K266" s="119"/>
      <c r="L266" s="119"/>
      <c r="M266" s="119"/>
      <c r="N266" s="119"/>
      <c r="O266" s="119"/>
      <c r="P266" s="119"/>
      <c r="Q266" s="119"/>
      <c r="R266" s="119"/>
      <c r="S266" s="119"/>
      <c r="T266" s="119"/>
      <c r="U266" s="119"/>
      <c r="V266" s="119"/>
      <c r="W266" s="119"/>
      <c r="X266" s="119"/>
      <c r="Y266" s="119"/>
      <c r="Z266" s="119"/>
      <c r="AA266" s="119"/>
      <c r="AB266" s="119"/>
      <c r="AC266" s="119"/>
      <c r="AD266" s="119"/>
      <c r="AE266" s="119"/>
      <c r="AF266" s="119"/>
      <c r="AG266" s="119"/>
      <c r="AH266" s="119"/>
      <c r="AI266" s="119"/>
      <c r="AJ266" s="119"/>
      <c r="AK266" s="119"/>
      <c r="AL266" s="119"/>
      <c r="AM266" s="119"/>
      <c r="AN266" s="119"/>
      <c r="AO266" s="119"/>
      <c r="AP266" s="119"/>
      <c r="AQ266" s="119"/>
      <c r="AR266" s="119"/>
      <c r="AS266" s="119"/>
      <c r="AT266" s="119"/>
    </row>
    <row r="267" ht="15.75" customHeight="1">
      <c r="A267" s="119"/>
      <c r="B267" s="119"/>
      <c r="C267" s="119"/>
      <c r="D267" s="119"/>
      <c r="E267" s="119"/>
      <c r="F267" s="119"/>
      <c r="G267" s="119"/>
      <c r="H267" s="119"/>
      <c r="I267" s="119"/>
      <c r="J267" s="119"/>
      <c r="K267" s="119"/>
      <c r="L267" s="119"/>
      <c r="M267" s="119"/>
      <c r="N267" s="119"/>
      <c r="O267" s="119"/>
      <c r="P267" s="119"/>
      <c r="Q267" s="119"/>
      <c r="R267" s="119"/>
      <c r="S267" s="119"/>
      <c r="T267" s="119"/>
      <c r="U267" s="119"/>
      <c r="V267" s="119"/>
      <c r="W267" s="119"/>
      <c r="X267" s="119"/>
      <c r="Y267" s="119"/>
      <c r="Z267" s="119"/>
      <c r="AA267" s="119"/>
      <c r="AB267" s="119"/>
      <c r="AC267" s="119"/>
      <c r="AD267" s="119"/>
      <c r="AE267" s="119"/>
      <c r="AF267" s="119"/>
      <c r="AG267" s="119"/>
      <c r="AH267" s="119"/>
      <c r="AI267" s="119"/>
      <c r="AJ267" s="119"/>
      <c r="AK267" s="119"/>
      <c r="AL267" s="119"/>
      <c r="AM267" s="119"/>
      <c r="AN267" s="119"/>
      <c r="AO267" s="119"/>
      <c r="AP267" s="119"/>
      <c r="AQ267" s="119"/>
      <c r="AR267" s="119"/>
      <c r="AS267" s="119"/>
      <c r="AT267" s="119"/>
    </row>
    <row r="268" ht="15.75" customHeight="1">
      <c r="A268" s="119"/>
      <c r="B268" s="119"/>
      <c r="C268" s="119"/>
      <c r="D268" s="119"/>
      <c r="E268" s="119"/>
      <c r="F268" s="119"/>
      <c r="G268" s="119"/>
      <c r="H268" s="119"/>
      <c r="I268" s="119"/>
      <c r="J268" s="119"/>
      <c r="K268" s="119"/>
      <c r="L268" s="119"/>
      <c r="M268" s="119"/>
      <c r="N268" s="119"/>
      <c r="O268" s="119"/>
      <c r="P268" s="119"/>
      <c r="Q268" s="119"/>
      <c r="R268" s="119"/>
      <c r="S268" s="119"/>
      <c r="T268" s="119"/>
      <c r="U268" s="119"/>
      <c r="V268" s="119"/>
      <c r="W268" s="119"/>
      <c r="X268" s="119"/>
      <c r="Y268" s="119"/>
      <c r="Z268" s="119"/>
      <c r="AA268" s="119"/>
      <c r="AB268" s="119"/>
      <c r="AC268" s="119"/>
      <c r="AD268" s="119"/>
      <c r="AE268" s="119"/>
      <c r="AF268" s="119"/>
      <c r="AG268" s="119"/>
      <c r="AH268" s="119"/>
      <c r="AI268" s="119"/>
      <c r="AJ268" s="119"/>
      <c r="AK268" s="119"/>
      <c r="AL268" s="119"/>
      <c r="AM268" s="119"/>
      <c r="AN268" s="119"/>
      <c r="AO268" s="119"/>
      <c r="AP268" s="119"/>
      <c r="AQ268" s="119"/>
      <c r="AR268" s="119"/>
      <c r="AS268" s="119"/>
      <c r="AT268" s="119"/>
    </row>
    <row r="269" ht="15.75" customHeight="1">
      <c r="A269" s="119"/>
      <c r="B269" s="119"/>
      <c r="C269" s="119"/>
      <c r="D269" s="119"/>
      <c r="E269" s="119"/>
      <c r="F269" s="119"/>
      <c r="G269" s="119"/>
      <c r="H269" s="119"/>
      <c r="I269" s="119"/>
      <c r="J269" s="119"/>
      <c r="K269" s="119"/>
      <c r="L269" s="119"/>
      <c r="M269" s="119"/>
      <c r="N269" s="119"/>
      <c r="O269" s="119"/>
      <c r="P269" s="119"/>
      <c r="Q269" s="119"/>
      <c r="R269" s="119"/>
      <c r="S269" s="119"/>
      <c r="T269" s="119"/>
      <c r="U269" s="119"/>
      <c r="V269" s="119"/>
      <c r="W269" s="119"/>
      <c r="X269" s="119"/>
      <c r="Y269" s="119"/>
      <c r="Z269" s="119"/>
      <c r="AA269" s="119"/>
      <c r="AB269" s="119"/>
      <c r="AC269" s="119"/>
      <c r="AD269" s="119"/>
      <c r="AE269" s="119"/>
      <c r="AF269" s="119"/>
      <c r="AG269" s="119"/>
      <c r="AH269" s="119"/>
      <c r="AI269" s="119"/>
      <c r="AJ269" s="119"/>
      <c r="AK269" s="119"/>
      <c r="AL269" s="119"/>
      <c r="AM269" s="119"/>
      <c r="AN269" s="119"/>
      <c r="AO269" s="119"/>
      <c r="AP269" s="119"/>
      <c r="AQ269" s="119"/>
      <c r="AR269" s="119"/>
      <c r="AS269" s="119"/>
      <c r="AT269" s="119"/>
    </row>
    <row r="270" ht="15.75" customHeight="1">
      <c r="A270" s="119"/>
      <c r="B270" s="119"/>
      <c r="C270" s="119"/>
      <c r="D270" s="119"/>
      <c r="E270" s="119"/>
      <c r="F270" s="119"/>
      <c r="G270" s="119"/>
      <c r="H270" s="119"/>
      <c r="I270" s="119"/>
      <c r="J270" s="119"/>
      <c r="K270" s="119"/>
      <c r="L270" s="119"/>
      <c r="M270" s="119"/>
      <c r="N270" s="119"/>
      <c r="O270" s="119"/>
      <c r="P270" s="119"/>
      <c r="Q270" s="119"/>
      <c r="R270" s="119"/>
      <c r="S270" s="119"/>
      <c r="T270" s="119"/>
      <c r="U270" s="119"/>
      <c r="V270" s="119"/>
      <c r="W270" s="119"/>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19"/>
      <c r="AS270" s="119"/>
      <c r="AT270" s="119"/>
    </row>
    <row r="271" ht="15.75" customHeight="1">
      <c r="A271" s="119"/>
      <c r="B271" s="119"/>
      <c r="C271" s="119"/>
      <c r="D271" s="119"/>
      <c r="E271" s="119"/>
      <c r="F271" s="119"/>
      <c r="G271" s="119"/>
      <c r="H271" s="119"/>
      <c r="I271" s="119"/>
      <c r="J271" s="119"/>
      <c r="K271" s="119"/>
      <c r="L271" s="119"/>
      <c r="M271" s="119"/>
      <c r="N271" s="119"/>
      <c r="O271" s="119"/>
      <c r="P271" s="119"/>
      <c r="Q271" s="119"/>
      <c r="R271" s="119"/>
      <c r="S271" s="119"/>
      <c r="T271" s="119"/>
      <c r="U271" s="119"/>
      <c r="V271" s="119"/>
      <c r="W271" s="119"/>
      <c r="X271" s="119"/>
      <c r="Y271" s="119"/>
      <c r="Z271" s="119"/>
      <c r="AA271" s="119"/>
      <c r="AB271" s="119"/>
      <c r="AC271" s="119"/>
      <c r="AD271" s="119"/>
      <c r="AE271" s="119"/>
      <c r="AF271" s="119"/>
      <c r="AG271" s="119"/>
      <c r="AH271" s="119"/>
      <c r="AI271" s="119"/>
      <c r="AJ271" s="119"/>
      <c r="AK271" s="119"/>
      <c r="AL271" s="119"/>
      <c r="AM271" s="119"/>
      <c r="AN271" s="119"/>
      <c r="AO271" s="119"/>
      <c r="AP271" s="119"/>
      <c r="AQ271" s="119"/>
      <c r="AR271" s="119"/>
      <c r="AS271" s="119"/>
      <c r="AT271" s="119"/>
    </row>
    <row r="272" ht="15.75" customHeight="1">
      <c r="A272" s="119"/>
      <c r="B272" s="119"/>
      <c r="C272" s="119"/>
      <c r="D272" s="119"/>
      <c r="E272" s="119"/>
      <c r="F272" s="119"/>
      <c r="G272" s="119"/>
      <c r="H272" s="119"/>
      <c r="I272" s="119"/>
      <c r="J272" s="119"/>
      <c r="K272" s="119"/>
      <c r="L272" s="119"/>
      <c r="M272" s="119"/>
      <c r="N272" s="119"/>
      <c r="O272" s="119"/>
      <c r="P272" s="119"/>
      <c r="Q272" s="119"/>
      <c r="R272" s="119"/>
      <c r="S272" s="119"/>
      <c r="T272" s="119"/>
      <c r="U272" s="119"/>
      <c r="V272" s="119"/>
      <c r="W272" s="119"/>
      <c r="X272" s="119"/>
      <c r="Y272" s="119"/>
      <c r="Z272" s="119"/>
      <c r="AA272" s="119"/>
      <c r="AB272" s="119"/>
      <c r="AC272" s="119"/>
      <c r="AD272" s="119"/>
      <c r="AE272" s="119"/>
      <c r="AF272" s="119"/>
      <c r="AG272" s="119"/>
      <c r="AH272" s="119"/>
      <c r="AI272" s="119"/>
      <c r="AJ272" s="119"/>
      <c r="AK272" s="119"/>
      <c r="AL272" s="119"/>
      <c r="AM272" s="119"/>
      <c r="AN272" s="119"/>
      <c r="AO272" s="119"/>
      <c r="AP272" s="119"/>
      <c r="AQ272" s="119"/>
      <c r="AR272" s="119"/>
      <c r="AS272" s="119"/>
      <c r="AT272" s="119"/>
    </row>
    <row r="273" ht="15.75" customHeight="1">
      <c r="A273" s="119"/>
      <c r="B273" s="119"/>
      <c r="C273" s="119"/>
      <c r="D273" s="119"/>
      <c r="E273" s="119"/>
      <c r="F273" s="119"/>
      <c r="G273" s="119"/>
      <c r="H273" s="119"/>
      <c r="I273" s="119"/>
      <c r="J273" s="119"/>
      <c r="K273" s="119"/>
      <c r="L273" s="119"/>
      <c r="M273" s="119"/>
      <c r="N273" s="119"/>
      <c r="O273" s="119"/>
      <c r="P273" s="119"/>
      <c r="Q273" s="119"/>
      <c r="R273" s="119"/>
      <c r="S273" s="119"/>
      <c r="T273" s="119"/>
      <c r="U273" s="119"/>
      <c r="V273" s="119"/>
      <c r="W273" s="119"/>
      <c r="X273" s="119"/>
      <c r="Y273" s="119"/>
      <c r="Z273" s="119"/>
      <c r="AA273" s="119"/>
      <c r="AB273" s="119"/>
      <c r="AC273" s="119"/>
      <c r="AD273" s="119"/>
      <c r="AE273" s="119"/>
      <c r="AF273" s="119"/>
      <c r="AG273" s="119"/>
      <c r="AH273" s="119"/>
      <c r="AI273" s="119"/>
      <c r="AJ273" s="119"/>
      <c r="AK273" s="119"/>
      <c r="AL273" s="119"/>
      <c r="AM273" s="119"/>
      <c r="AN273" s="119"/>
      <c r="AO273" s="119"/>
      <c r="AP273" s="119"/>
      <c r="AQ273" s="119"/>
      <c r="AR273" s="119"/>
      <c r="AS273" s="119"/>
      <c r="AT273" s="119"/>
    </row>
    <row r="274" ht="15.75" customHeight="1">
      <c r="A274" s="119"/>
      <c r="B274" s="119"/>
      <c r="C274" s="119"/>
      <c r="D274" s="119"/>
      <c r="E274" s="119"/>
      <c r="F274" s="119"/>
      <c r="G274" s="119"/>
      <c r="H274" s="119"/>
      <c r="I274" s="119"/>
      <c r="J274" s="119"/>
      <c r="K274" s="119"/>
      <c r="L274" s="119"/>
      <c r="M274" s="119"/>
      <c r="N274" s="119"/>
      <c r="O274" s="119"/>
      <c r="P274" s="119"/>
      <c r="Q274" s="119"/>
      <c r="R274" s="119"/>
      <c r="S274" s="119"/>
      <c r="T274" s="119"/>
      <c r="U274" s="119"/>
      <c r="V274" s="119"/>
      <c r="W274" s="119"/>
      <c r="X274" s="119"/>
      <c r="Y274" s="119"/>
      <c r="Z274" s="119"/>
      <c r="AA274" s="119"/>
      <c r="AB274" s="119"/>
      <c r="AC274" s="119"/>
      <c r="AD274" s="119"/>
      <c r="AE274" s="119"/>
      <c r="AF274" s="119"/>
      <c r="AG274" s="119"/>
      <c r="AH274" s="119"/>
      <c r="AI274" s="119"/>
      <c r="AJ274" s="119"/>
      <c r="AK274" s="119"/>
      <c r="AL274" s="119"/>
      <c r="AM274" s="119"/>
      <c r="AN274" s="119"/>
      <c r="AO274" s="119"/>
      <c r="AP274" s="119"/>
      <c r="AQ274" s="119"/>
      <c r="AR274" s="119"/>
      <c r="AS274" s="119"/>
      <c r="AT274" s="119"/>
    </row>
    <row r="275" ht="15.75" customHeight="1">
      <c r="A275" s="119"/>
      <c r="B275" s="119"/>
      <c r="C275" s="119"/>
      <c r="D275" s="119"/>
      <c r="E275" s="119"/>
      <c r="F275" s="119"/>
      <c r="G275" s="119"/>
      <c r="H275" s="119"/>
      <c r="I275" s="119"/>
      <c r="J275" s="119"/>
      <c r="K275" s="119"/>
      <c r="L275" s="119"/>
      <c r="M275" s="119"/>
      <c r="N275" s="119"/>
      <c r="O275" s="119"/>
      <c r="P275" s="119"/>
      <c r="Q275" s="119"/>
      <c r="R275" s="119"/>
      <c r="S275" s="119"/>
      <c r="T275" s="119"/>
      <c r="U275" s="119"/>
      <c r="V275" s="119"/>
      <c r="W275" s="119"/>
      <c r="X275" s="119"/>
      <c r="Y275" s="119"/>
      <c r="Z275" s="119"/>
      <c r="AA275" s="119"/>
      <c r="AB275" s="119"/>
      <c r="AC275" s="119"/>
      <c r="AD275" s="119"/>
      <c r="AE275" s="119"/>
      <c r="AF275" s="119"/>
      <c r="AG275" s="119"/>
      <c r="AH275" s="119"/>
      <c r="AI275" s="119"/>
      <c r="AJ275" s="119"/>
      <c r="AK275" s="119"/>
      <c r="AL275" s="119"/>
      <c r="AM275" s="119"/>
      <c r="AN275" s="119"/>
      <c r="AO275" s="119"/>
      <c r="AP275" s="119"/>
      <c r="AQ275" s="119"/>
      <c r="AR275" s="119"/>
      <c r="AS275" s="119"/>
      <c r="AT275" s="119"/>
    </row>
    <row r="276" ht="15.75" customHeight="1">
      <c r="A276" s="119"/>
      <c r="B276" s="119"/>
      <c r="C276" s="119"/>
      <c r="D276" s="119"/>
      <c r="E276" s="119"/>
      <c r="F276" s="119"/>
      <c r="G276" s="119"/>
      <c r="H276" s="119"/>
      <c r="I276" s="119"/>
      <c r="J276" s="119"/>
      <c r="K276" s="119"/>
      <c r="L276" s="119"/>
      <c r="M276" s="119"/>
      <c r="N276" s="119"/>
      <c r="O276" s="119"/>
      <c r="P276" s="119"/>
      <c r="Q276" s="119"/>
      <c r="R276" s="119"/>
      <c r="S276" s="119"/>
      <c r="T276" s="119"/>
      <c r="U276" s="119"/>
      <c r="V276" s="119"/>
      <c r="W276" s="119"/>
      <c r="X276" s="119"/>
      <c r="Y276" s="119"/>
      <c r="Z276" s="119"/>
      <c r="AA276" s="119"/>
      <c r="AB276" s="119"/>
      <c r="AC276" s="119"/>
      <c r="AD276" s="119"/>
      <c r="AE276" s="119"/>
      <c r="AF276" s="119"/>
      <c r="AG276" s="119"/>
      <c r="AH276" s="119"/>
      <c r="AI276" s="119"/>
      <c r="AJ276" s="119"/>
      <c r="AK276" s="119"/>
      <c r="AL276" s="119"/>
      <c r="AM276" s="119"/>
      <c r="AN276" s="119"/>
      <c r="AO276" s="119"/>
      <c r="AP276" s="119"/>
      <c r="AQ276" s="119"/>
      <c r="AR276" s="119"/>
      <c r="AS276" s="119"/>
      <c r="AT276" s="119"/>
    </row>
    <row r="277" ht="15.75" customHeight="1">
      <c r="A277" s="119"/>
      <c r="B277" s="119"/>
      <c r="C277" s="119"/>
      <c r="D277" s="119"/>
      <c r="E277" s="119"/>
      <c r="F277" s="119"/>
      <c r="G277" s="119"/>
      <c r="H277" s="119"/>
      <c r="I277" s="119"/>
      <c r="J277" s="119"/>
      <c r="K277" s="119"/>
      <c r="L277" s="119"/>
      <c r="M277" s="119"/>
      <c r="N277" s="119"/>
      <c r="O277" s="119"/>
      <c r="P277" s="119"/>
      <c r="Q277" s="119"/>
      <c r="R277" s="119"/>
      <c r="S277" s="119"/>
      <c r="T277" s="119"/>
      <c r="U277" s="119"/>
      <c r="V277" s="119"/>
      <c r="W277" s="119"/>
      <c r="X277" s="119"/>
      <c r="Y277" s="119"/>
      <c r="Z277" s="119"/>
      <c r="AA277" s="119"/>
      <c r="AB277" s="119"/>
      <c r="AC277" s="119"/>
      <c r="AD277" s="119"/>
      <c r="AE277" s="119"/>
      <c r="AF277" s="119"/>
      <c r="AG277" s="119"/>
      <c r="AH277" s="119"/>
      <c r="AI277" s="119"/>
      <c r="AJ277" s="119"/>
      <c r="AK277" s="119"/>
      <c r="AL277" s="119"/>
      <c r="AM277" s="119"/>
      <c r="AN277" s="119"/>
      <c r="AO277" s="119"/>
      <c r="AP277" s="119"/>
      <c r="AQ277" s="119"/>
      <c r="AR277" s="119"/>
      <c r="AS277" s="119"/>
      <c r="AT277" s="119"/>
    </row>
    <row r="278" ht="15.75" customHeight="1">
      <c r="A278" s="119"/>
      <c r="B278" s="119"/>
      <c r="C278" s="119"/>
      <c r="D278" s="119"/>
      <c r="E278" s="119"/>
      <c r="F278" s="119"/>
      <c r="G278" s="119"/>
      <c r="H278" s="119"/>
      <c r="I278" s="119"/>
      <c r="J278" s="119"/>
      <c r="K278" s="119"/>
      <c r="L278" s="119"/>
      <c r="M278" s="119"/>
      <c r="N278" s="119"/>
      <c r="O278" s="119"/>
      <c r="P278" s="119"/>
      <c r="Q278" s="119"/>
      <c r="R278" s="119"/>
      <c r="S278" s="119"/>
      <c r="T278" s="119"/>
      <c r="U278" s="119"/>
      <c r="V278" s="119"/>
      <c r="W278" s="119"/>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19"/>
      <c r="AS278" s="119"/>
      <c r="AT278" s="119"/>
    </row>
    <row r="279" ht="15.75" customHeight="1">
      <c r="A279" s="119"/>
      <c r="B279" s="119"/>
      <c r="C279" s="119"/>
      <c r="D279" s="119"/>
      <c r="E279" s="119"/>
      <c r="F279" s="119"/>
      <c r="G279" s="119"/>
      <c r="H279" s="119"/>
      <c r="I279" s="119"/>
      <c r="J279" s="119"/>
      <c r="K279" s="119"/>
      <c r="L279" s="119"/>
      <c r="M279" s="119"/>
      <c r="N279" s="119"/>
      <c r="O279" s="119"/>
      <c r="P279" s="119"/>
      <c r="Q279" s="119"/>
      <c r="R279" s="119"/>
      <c r="S279" s="119"/>
      <c r="T279" s="119"/>
      <c r="U279" s="119"/>
      <c r="V279" s="119"/>
      <c r="W279" s="119"/>
      <c r="X279" s="119"/>
      <c r="Y279" s="119"/>
      <c r="Z279" s="119"/>
      <c r="AA279" s="119"/>
      <c r="AB279" s="119"/>
      <c r="AC279" s="119"/>
      <c r="AD279" s="119"/>
      <c r="AE279" s="119"/>
      <c r="AF279" s="119"/>
      <c r="AG279" s="119"/>
      <c r="AH279" s="119"/>
      <c r="AI279" s="119"/>
      <c r="AJ279" s="119"/>
      <c r="AK279" s="119"/>
      <c r="AL279" s="119"/>
      <c r="AM279" s="119"/>
      <c r="AN279" s="119"/>
      <c r="AO279" s="119"/>
      <c r="AP279" s="119"/>
      <c r="AQ279" s="119"/>
      <c r="AR279" s="119"/>
      <c r="AS279" s="119"/>
      <c r="AT279" s="119"/>
    </row>
    <row r="280" ht="15.75" customHeight="1">
      <c r="A280" s="119"/>
      <c r="B280" s="119"/>
      <c r="C280" s="119"/>
      <c r="D280" s="119"/>
      <c r="E280" s="119"/>
      <c r="F280" s="119"/>
      <c r="G280" s="119"/>
      <c r="H280" s="119"/>
      <c r="I280" s="119"/>
      <c r="J280" s="119"/>
      <c r="K280" s="119"/>
      <c r="L280" s="119"/>
      <c r="M280" s="119"/>
      <c r="N280" s="119"/>
      <c r="O280" s="119"/>
      <c r="P280" s="119"/>
      <c r="Q280" s="119"/>
      <c r="R280" s="119"/>
      <c r="S280" s="119"/>
      <c r="T280" s="119"/>
      <c r="U280" s="119"/>
      <c r="V280" s="119"/>
      <c r="W280" s="119"/>
      <c r="X280" s="119"/>
      <c r="Y280" s="119"/>
      <c r="Z280" s="119"/>
      <c r="AA280" s="119"/>
      <c r="AB280" s="119"/>
      <c r="AC280" s="119"/>
      <c r="AD280" s="119"/>
      <c r="AE280" s="119"/>
      <c r="AF280" s="119"/>
      <c r="AG280" s="119"/>
      <c r="AH280" s="119"/>
      <c r="AI280" s="119"/>
      <c r="AJ280" s="119"/>
      <c r="AK280" s="119"/>
      <c r="AL280" s="119"/>
      <c r="AM280" s="119"/>
      <c r="AN280" s="119"/>
      <c r="AO280" s="119"/>
      <c r="AP280" s="119"/>
      <c r="AQ280" s="119"/>
      <c r="AR280" s="119"/>
      <c r="AS280" s="119"/>
      <c r="AT280" s="119"/>
    </row>
    <row r="281" ht="15.75" customHeight="1">
      <c r="A281" s="119"/>
      <c r="B281" s="119"/>
      <c r="C281" s="119"/>
      <c r="D281" s="119"/>
      <c r="E281" s="119"/>
      <c r="F281" s="119"/>
      <c r="G281" s="119"/>
      <c r="H281" s="119"/>
      <c r="I281" s="119"/>
      <c r="J281" s="119"/>
      <c r="K281" s="119"/>
      <c r="L281" s="119"/>
      <c r="M281" s="119"/>
      <c r="N281" s="119"/>
      <c r="O281" s="119"/>
      <c r="P281" s="119"/>
      <c r="Q281" s="119"/>
      <c r="R281" s="119"/>
      <c r="S281" s="119"/>
      <c r="T281" s="119"/>
      <c r="U281" s="119"/>
      <c r="V281" s="119"/>
      <c r="W281" s="119"/>
      <c r="X281" s="119"/>
      <c r="Y281" s="119"/>
      <c r="Z281" s="119"/>
      <c r="AA281" s="119"/>
      <c r="AB281" s="119"/>
      <c r="AC281" s="119"/>
      <c r="AD281" s="119"/>
      <c r="AE281" s="119"/>
      <c r="AF281" s="119"/>
      <c r="AG281" s="119"/>
      <c r="AH281" s="119"/>
      <c r="AI281" s="119"/>
      <c r="AJ281" s="119"/>
      <c r="AK281" s="119"/>
      <c r="AL281" s="119"/>
      <c r="AM281" s="119"/>
      <c r="AN281" s="119"/>
      <c r="AO281" s="119"/>
      <c r="AP281" s="119"/>
      <c r="AQ281" s="119"/>
      <c r="AR281" s="119"/>
      <c r="AS281" s="119"/>
      <c r="AT281" s="119"/>
    </row>
    <row r="282" ht="15.75" customHeight="1">
      <c r="A282" s="119"/>
      <c r="B282" s="119"/>
      <c r="C282" s="119"/>
      <c r="D282" s="119"/>
      <c r="E282" s="119"/>
      <c r="F282" s="119"/>
      <c r="G282" s="119"/>
      <c r="H282" s="119"/>
      <c r="I282" s="119"/>
      <c r="J282" s="119"/>
      <c r="K282" s="119"/>
      <c r="L282" s="119"/>
      <c r="M282" s="119"/>
      <c r="N282" s="119"/>
      <c r="O282" s="119"/>
      <c r="P282" s="119"/>
      <c r="Q282" s="119"/>
      <c r="R282" s="119"/>
      <c r="S282" s="119"/>
      <c r="T282" s="119"/>
      <c r="U282" s="119"/>
      <c r="V282" s="119"/>
      <c r="W282" s="119"/>
      <c r="X282" s="119"/>
      <c r="Y282" s="119"/>
      <c r="Z282" s="119"/>
      <c r="AA282" s="119"/>
      <c r="AB282" s="119"/>
      <c r="AC282" s="119"/>
      <c r="AD282" s="119"/>
      <c r="AE282" s="119"/>
      <c r="AF282" s="119"/>
      <c r="AG282" s="119"/>
      <c r="AH282" s="119"/>
      <c r="AI282" s="119"/>
      <c r="AJ282" s="119"/>
      <c r="AK282" s="119"/>
      <c r="AL282" s="119"/>
      <c r="AM282" s="119"/>
      <c r="AN282" s="119"/>
      <c r="AO282" s="119"/>
      <c r="AP282" s="119"/>
      <c r="AQ282" s="119"/>
      <c r="AR282" s="119"/>
      <c r="AS282" s="119"/>
      <c r="AT282" s="119"/>
    </row>
    <row r="283" ht="15.75" customHeight="1">
      <c r="A283" s="119"/>
      <c r="B283" s="119"/>
      <c r="C283" s="119"/>
      <c r="D283" s="119"/>
      <c r="E283" s="119"/>
      <c r="F283" s="119"/>
      <c r="G283" s="119"/>
      <c r="H283" s="119"/>
      <c r="I283" s="119"/>
      <c r="J283" s="119"/>
      <c r="K283" s="119"/>
      <c r="L283" s="119"/>
      <c r="M283" s="119"/>
      <c r="N283" s="119"/>
      <c r="O283" s="119"/>
      <c r="P283" s="119"/>
      <c r="Q283" s="119"/>
      <c r="R283" s="119"/>
      <c r="S283" s="119"/>
      <c r="T283" s="119"/>
      <c r="U283" s="119"/>
      <c r="V283" s="119"/>
      <c r="W283" s="119"/>
      <c r="X283" s="119"/>
      <c r="Y283" s="119"/>
      <c r="Z283" s="119"/>
      <c r="AA283" s="119"/>
      <c r="AB283" s="119"/>
      <c r="AC283" s="119"/>
      <c r="AD283" s="119"/>
      <c r="AE283" s="119"/>
      <c r="AF283" s="119"/>
      <c r="AG283" s="119"/>
      <c r="AH283" s="119"/>
      <c r="AI283" s="119"/>
      <c r="AJ283" s="119"/>
      <c r="AK283" s="119"/>
      <c r="AL283" s="119"/>
      <c r="AM283" s="119"/>
      <c r="AN283" s="119"/>
      <c r="AO283" s="119"/>
      <c r="AP283" s="119"/>
      <c r="AQ283" s="119"/>
      <c r="AR283" s="119"/>
      <c r="AS283" s="119"/>
      <c r="AT283" s="119"/>
    </row>
    <row r="284" ht="15.75" customHeight="1">
      <c r="A284" s="119"/>
      <c r="B284" s="119"/>
      <c r="C284" s="119"/>
      <c r="D284" s="119"/>
      <c r="E284" s="119"/>
      <c r="F284" s="119"/>
      <c r="G284" s="119"/>
      <c r="H284" s="119"/>
      <c r="I284" s="119"/>
      <c r="J284" s="119"/>
      <c r="K284" s="119"/>
      <c r="L284" s="119"/>
      <c r="M284" s="119"/>
      <c r="N284" s="119"/>
      <c r="O284" s="119"/>
      <c r="P284" s="119"/>
      <c r="Q284" s="119"/>
      <c r="R284" s="119"/>
      <c r="S284" s="119"/>
      <c r="T284" s="119"/>
      <c r="U284" s="119"/>
      <c r="V284" s="119"/>
      <c r="W284" s="119"/>
      <c r="X284" s="119"/>
      <c r="Y284" s="119"/>
      <c r="Z284" s="119"/>
      <c r="AA284" s="119"/>
      <c r="AB284" s="119"/>
      <c r="AC284" s="119"/>
      <c r="AD284" s="119"/>
      <c r="AE284" s="119"/>
      <c r="AF284" s="119"/>
      <c r="AG284" s="119"/>
      <c r="AH284" s="119"/>
      <c r="AI284" s="119"/>
      <c r="AJ284" s="119"/>
      <c r="AK284" s="119"/>
      <c r="AL284" s="119"/>
      <c r="AM284" s="119"/>
      <c r="AN284" s="119"/>
      <c r="AO284" s="119"/>
      <c r="AP284" s="119"/>
      <c r="AQ284" s="119"/>
      <c r="AR284" s="119"/>
      <c r="AS284" s="119"/>
      <c r="AT284" s="119"/>
    </row>
    <row r="285" ht="15.75" customHeight="1">
      <c r="A285" s="119"/>
      <c r="B285" s="119"/>
      <c r="C285" s="119"/>
      <c r="D285" s="119"/>
      <c r="E285" s="119"/>
      <c r="F285" s="119"/>
      <c r="G285" s="119"/>
      <c r="H285" s="119"/>
      <c r="I285" s="119"/>
      <c r="J285" s="119"/>
      <c r="K285" s="119"/>
      <c r="L285" s="119"/>
      <c r="M285" s="119"/>
      <c r="N285" s="119"/>
      <c r="O285" s="119"/>
      <c r="P285" s="119"/>
      <c r="Q285" s="119"/>
      <c r="R285" s="119"/>
      <c r="S285" s="119"/>
      <c r="T285" s="119"/>
      <c r="U285" s="119"/>
      <c r="V285" s="119"/>
      <c r="W285" s="119"/>
      <c r="X285" s="119"/>
      <c r="Y285" s="119"/>
      <c r="Z285" s="119"/>
      <c r="AA285" s="119"/>
      <c r="AB285" s="119"/>
      <c r="AC285" s="119"/>
      <c r="AD285" s="119"/>
      <c r="AE285" s="119"/>
      <c r="AF285" s="119"/>
      <c r="AG285" s="119"/>
      <c r="AH285" s="119"/>
      <c r="AI285" s="119"/>
      <c r="AJ285" s="119"/>
      <c r="AK285" s="119"/>
      <c r="AL285" s="119"/>
      <c r="AM285" s="119"/>
      <c r="AN285" s="119"/>
      <c r="AO285" s="119"/>
      <c r="AP285" s="119"/>
      <c r="AQ285" s="119"/>
      <c r="AR285" s="119"/>
      <c r="AS285" s="119"/>
      <c r="AT285" s="119"/>
    </row>
    <row r="286" ht="15.75" customHeight="1">
      <c r="A286" s="119"/>
      <c r="B286" s="119"/>
      <c r="C286" s="119"/>
      <c r="D286" s="119"/>
      <c r="E286" s="119"/>
      <c r="F286" s="119"/>
      <c r="G286" s="119"/>
      <c r="H286" s="119"/>
      <c r="I286" s="119"/>
      <c r="J286" s="119"/>
      <c r="K286" s="119"/>
      <c r="L286" s="119"/>
      <c r="M286" s="119"/>
      <c r="N286" s="119"/>
      <c r="O286" s="119"/>
      <c r="P286" s="119"/>
      <c r="Q286" s="119"/>
      <c r="R286" s="119"/>
      <c r="S286" s="119"/>
      <c r="T286" s="119"/>
      <c r="U286" s="119"/>
      <c r="V286" s="119"/>
      <c r="W286" s="119"/>
      <c r="X286" s="119"/>
      <c r="Y286" s="119"/>
      <c r="Z286" s="119"/>
      <c r="AA286" s="119"/>
      <c r="AB286" s="119"/>
      <c r="AC286" s="119"/>
      <c r="AD286" s="119"/>
      <c r="AE286" s="119"/>
      <c r="AF286" s="119"/>
      <c r="AG286" s="119"/>
      <c r="AH286" s="119"/>
      <c r="AI286" s="119"/>
      <c r="AJ286" s="119"/>
      <c r="AK286" s="119"/>
      <c r="AL286" s="119"/>
      <c r="AM286" s="119"/>
      <c r="AN286" s="119"/>
      <c r="AO286" s="119"/>
      <c r="AP286" s="119"/>
      <c r="AQ286" s="119"/>
      <c r="AR286" s="119"/>
      <c r="AS286" s="119"/>
      <c r="AT286" s="119"/>
    </row>
    <row r="287" ht="15.75" customHeight="1">
      <c r="A287" s="119"/>
      <c r="B287" s="119"/>
      <c r="C287" s="119"/>
      <c r="D287" s="119"/>
      <c r="E287" s="119"/>
      <c r="F287" s="119"/>
      <c r="G287" s="119"/>
      <c r="H287" s="119"/>
      <c r="I287" s="119"/>
      <c r="J287" s="119"/>
      <c r="K287" s="119"/>
      <c r="L287" s="119"/>
      <c r="M287" s="119"/>
      <c r="N287" s="119"/>
      <c r="O287" s="119"/>
      <c r="P287" s="119"/>
      <c r="Q287" s="119"/>
      <c r="R287" s="119"/>
      <c r="S287" s="119"/>
      <c r="T287" s="119"/>
      <c r="U287" s="119"/>
      <c r="V287" s="119"/>
      <c r="W287" s="119"/>
      <c r="X287" s="119"/>
      <c r="Y287" s="119"/>
      <c r="Z287" s="119"/>
      <c r="AA287" s="119"/>
      <c r="AB287" s="119"/>
      <c r="AC287" s="119"/>
      <c r="AD287" s="119"/>
      <c r="AE287" s="119"/>
      <c r="AF287" s="119"/>
      <c r="AG287" s="119"/>
      <c r="AH287" s="119"/>
      <c r="AI287" s="119"/>
      <c r="AJ287" s="119"/>
      <c r="AK287" s="119"/>
      <c r="AL287" s="119"/>
      <c r="AM287" s="119"/>
      <c r="AN287" s="119"/>
      <c r="AO287" s="119"/>
      <c r="AP287" s="119"/>
      <c r="AQ287" s="119"/>
      <c r="AR287" s="119"/>
      <c r="AS287" s="119"/>
      <c r="AT287" s="119"/>
    </row>
    <row r="288" ht="15.75" customHeight="1">
      <c r="A288" s="119"/>
      <c r="B288" s="119"/>
      <c r="C288" s="119"/>
      <c r="D288" s="119"/>
      <c r="E288" s="119"/>
      <c r="F288" s="119"/>
      <c r="G288" s="119"/>
      <c r="H288" s="119"/>
      <c r="I288" s="119"/>
      <c r="J288" s="119"/>
      <c r="K288" s="119"/>
      <c r="L288" s="119"/>
      <c r="M288" s="119"/>
      <c r="N288" s="119"/>
      <c r="O288" s="119"/>
      <c r="P288" s="119"/>
      <c r="Q288" s="119"/>
      <c r="R288" s="119"/>
      <c r="S288" s="119"/>
      <c r="T288" s="119"/>
      <c r="U288" s="119"/>
      <c r="V288" s="119"/>
      <c r="W288" s="119"/>
      <c r="X288" s="119"/>
      <c r="Y288" s="119"/>
      <c r="Z288" s="119"/>
      <c r="AA288" s="119"/>
      <c r="AB288" s="119"/>
      <c r="AC288" s="119"/>
      <c r="AD288" s="119"/>
      <c r="AE288" s="119"/>
      <c r="AF288" s="119"/>
      <c r="AG288" s="119"/>
      <c r="AH288" s="119"/>
      <c r="AI288" s="119"/>
      <c r="AJ288" s="119"/>
      <c r="AK288" s="119"/>
      <c r="AL288" s="119"/>
      <c r="AM288" s="119"/>
      <c r="AN288" s="119"/>
      <c r="AO288" s="119"/>
      <c r="AP288" s="119"/>
      <c r="AQ288" s="119"/>
      <c r="AR288" s="119"/>
      <c r="AS288" s="119"/>
      <c r="AT288" s="119"/>
    </row>
    <row r="289" ht="15.75" customHeight="1">
      <c r="A289" s="119"/>
      <c r="B289" s="119"/>
      <c r="C289" s="119"/>
      <c r="D289" s="119"/>
      <c r="E289" s="119"/>
      <c r="F289" s="119"/>
      <c r="G289" s="119"/>
      <c r="H289" s="119"/>
      <c r="I289" s="119"/>
      <c r="J289" s="119"/>
      <c r="K289" s="119"/>
      <c r="L289" s="119"/>
      <c r="M289" s="119"/>
      <c r="N289" s="119"/>
      <c r="O289" s="119"/>
      <c r="P289" s="119"/>
      <c r="Q289" s="119"/>
      <c r="R289" s="119"/>
      <c r="S289" s="119"/>
      <c r="T289" s="119"/>
      <c r="U289" s="119"/>
      <c r="V289" s="119"/>
      <c r="W289" s="119"/>
      <c r="X289" s="119"/>
      <c r="Y289" s="119"/>
      <c r="Z289" s="119"/>
      <c r="AA289" s="119"/>
      <c r="AB289" s="119"/>
      <c r="AC289" s="119"/>
      <c r="AD289" s="119"/>
      <c r="AE289" s="119"/>
      <c r="AF289" s="119"/>
      <c r="AG289" s="119"/>
      <c r="AH289" s="119"/>
      <c r="AI289" s="119"/>
      <c r="AJ289" s="119"/>
      <c r="AK289" s="119"/>
      <c r="AL289" s="119"/>
      <c r="AM289" s="119"/>
      <c r="AN289" s="119"/>
      <c r="AO289" s="119"/>
      <c r="AP289" s="119"/>
      <c r="AQ289" s="119"/>
      <c r="AR289" s="119"/>
      <c r="AS289" s="119"/>
      <c r="AT289" s="119"/>
    </row>
    <row r="290" ht="15.75" customHeight="1">
      <c r="A290" s="119"/>
      <c r="B290" s="119"/>
      <c r="C290" s="119"/>
      <c r="D290" s="119"/>
      <c r="E290" s="119"/>
      <c r="F290" s="119"/>
      <c r="G290" s="119"/>
      <c r="H290" s="119"/>
      <c r="I290" s="119"/>
      <c r="J290" s="119"/>
      <c r="K290" s="119"/>
      <c r="L290" s="119"/>
      <c r="M290" s="119"/>
      <c r="N290" s="119"/>
      <c r="O290" s="119"/>
      <c r="P290" s="119"/>
      <c r="Q290" s="119"/>
      <c r="R290" s="119"/>
      <c r="S290" s="119"/>
      <c r="T290" s="119"/>
      <c r="U290" s="119"/>
      <c r="V290" s="119"/>
      <c r="W290" s="119"/>
      <c r="X290" s="119"/>
      <c r="Y290" s="119"/>
      <c r="Z290" s="119"/>
      <c r="AA290" s="119"/>
      <c r="AB290" s="119"/>
      <c r="AC290" s="119"/>
      <c r="AD290" s="119"/>
      <c r="AE290" s="119"/>
      <c r="AF290" s="119"/>
      <c r="AG290" s="119"/>
      <c r="AH290" s="119"/>
      <c r="AI290" s="119"/>
      <c r="AJ290" s="119"/>
      <c r="AK290" s="119"/>
      <c r="AL290" s="119"/>
      <c r="AM290" s="119"/>
      <c r="AN290" s="119"/>
      <c r="AO290" s="119"/>
      <c r="AP290" s="119"/>
      <c r="AQ290" s="119"/>
      <c r="AR290" s="119"/>
      <c r="AS290" s="119"/>
      <c r="AT290" s="119"/>
    </row>
    <row r="291" ht="15.75" customHeight="1">
      <c r="A291" s="119"/>
      <c r="B291" s="119"/>
      <c r="C291" s="119"/>
      <c r="D291" s="119"/>
      <c r="E291" s="119"/>
      <c r="F291" s="119"/>
      <c r="G291" s="119"/>
      <c r="H291" s="119"/>
      <c r="I291" s="119"/>
      <c r="J291" s="119"/>
      <c r="K291" s="119"/>
      <c r="L291" s="119"/>
      <c r="M291" s="119"/>
      <c r="N291" s="119"/>
      <c r="O291" s="119"/>
      <c r="P291" s="119"/>
      <c r="Q291" s="119"/>
      <c r="R291" s="119"/>
      <c r="S291" s="119"/>
      <c r="T291" s="119"/>
      <c r="U291" s="119"/>
      <c r="V291" s="119"/>
      <c r="W291" s="119"/>
      <c r="X291" s="119"/>
      <c r="Y291" s="119"/>
      <c r="Z291" s="119"/>
      <c r="AA291" s="119"/>
      <c r="AB291" s="119"/>
      <c r="AC291" s="119"/>
      <c r="AD291" s="119"/>
      <c r="AE291" s="119"/>
      <c r="AF291" s="119"/>
      <c r="AG291" s="119"/>
      <c r="AH291" s="119"/>
      <c r="AI291" s="119"/>
      <c r="AJ291" s="119"/>
      <c r="AK291" s="119"/>
      <c r="AL291" s="119"/>
      <c r="AM291" s="119"/>
      <c r="AN291" s="119"/>
      <c r="AO291" s="119"/>
      <c r="AP291" s="119"/>
      <c r="AQ291" s="119"/>
      <c r="AR291" s="119"/>
      <c r="AS291" s="119"/>
      <c r="AT291" s="119"/>
    </row>
    <row r="292" ht="15.75" customHeight="1">
      <c r="A292" s="119"/>
      <c r="B292" s="119"/>
      <c r="C292" s="119"/>
      <c r="D292" s="119"/>
      <c r="E292" s="119"/>
      <c r="F292" s="119"/>
      <c r="G292" s="119"/>
      <c r="H292" s="119"/>
      <c r="I292" s="119"/>
      <c r="J292" s="119"/>
      <c r="K292" s="119"/>
      <c r="L292" s="119"/>
      <c r="M292" s="119"/>
      <c r="N292" s="119"/>
      <c r="O292" s="119"/>
      <c r="P292" s="119"/>
      <c r="Q292" s="119"/>
      <c r="R292" s="119"/>
      <c r="S292" s="119"/>
      <c r="T292" s="119"/>
      <c r="U292" s="119"/>
      <c r="V292" s="119"/>
      <c r="W292" s="119"/>
      <c r="X292" s="119"/>
      <c r="Y292" s="119"/>
      <c r="Z292" s="119"/>
      <c r="AA292" s="119"/>
      <c r="AB292" s="119"/>
      <c r="AC292" s="119"/>
      <c r="AD292" s="119"/>
      <c r="AE292" s="119"/>
      <c r="AF292" s="119"/>
      <c r="AG292" s="119"/>
      <c r="AH292" s="119"/>
      <c r="AI292" s="119"/>
      <c r="AJ292" s="119"/>
      <c r="AK292" s="119"/>
      <c r="AL292" s="119"/>
      <c r="AM292" s="119"/>
      <c r="AN292" s="119"/>
      <c r="AO292" s="119"/>
      <c r="AP292" s="119"/>
      <c r="AQ292" s="119"/>
      <c r="AR292" s="119"/>
      <c r="AS292" s="119"/>
      <c r="AT292" s="119"/>
    </row>
    <row r="293" ht="15.75" customHeight="1">
      <c r="A293" s="119"/>
      <c r="B293" s="119"/>
      <c r="C293" s="119"/>
      <c r="D293" s="119"/>
      <c r="E293" s="119"/>
      <c r="F293" s="119"/>
      <c r="G293" s="119"/>
      <c r="H293" s="119"/>
      <c r="I293" s="119"/>
      <c r="J293" s="119"/>
      <c r="K293" s="119"/>
      <c r="L293" s="119"/>
      <c r="M293" s="119"/>
      <c r="N293" s="119"/>
      <c r="O293" s="119"/>
      <c r="P293" s="119"/>
      <c r="Q293" s="119"/>
      <c r="R293" s="119"/>
      <c r="S293" s="119"/>
      <c r="T293" s="119"/>
      <c r="U293" s="119"/>
      <c r="V293" s="119"/>
      <c r="W293" s="119"/>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19"/>
      <c r="AS293" s="119"/>
      <c r="AT293" s="119"/>
    </row>
    <row r="294" ht="15.75" customHeight="1">
      <c r="A294" s="119"/>
      <c r="B294" s="119"/>
      <c r="C294" s="119"/>
      <c r="D294" s="119"/>
      <c r="E294" s="119"/>
      <c r="F294" s="119"/>
      <c r="G294" s="119"/>
      <c r="H294" s="119"/>
      <c r="I294" s="119"/>
      <c r="J294" s="119"/>
      <c r="K294" s="119"/>
      <c r="L294" s="119"/>
      <c r="M294" s="119"/>
      <c r="N294" s="119"/>
      <c r="O294" s="119"/>
      <c r="P294" s="119"/>
      <c r="Q294" s="119"/>
      <c r="R294" s="119"/>
      <c r="S294" s="119"/>
      <c r="T294" s="119"/>
      <c r="U294" s="119"/>
      <c r="V294" s="119"/>
      <c r="W294" s="119"/>
      <c r="X294" s="119"/>
      <c r="Y294" s="119"/>
      <c r="Z294" s="119"/>
      <c r="AA294" s="119"/>
      <c r="AB294" s="119"/>
      <c r="AC294" s="119"/>
      <c r="AD294" s="119"/>
      <c r="AE294" s="119"/>
      <c r="AF294" s="119"/>
      <c r="AG294" s="119"/>
      <c r="AH294" s="119"/>
      <c r="AI294" s="119"/>
      <c r="AJ294" s="119"/>
      <c r="AK294" s="119"/>
      <c r="AL294" s="119"/>
      <c r="AM294" s="119"/>
      <c r="AN294" s="119"/>
      <c r="AO294" s="119"/>
      <c r="AP294" s="119"/>
      <c r="AQ294" s="119"/>
      <c r="AR294" s="119"/>
      <c r="AS294" s="119"/>
      <c r="AT294" s="119"/>
    </row>
    <row r="295" ht="15.75" customHeight="1">
      <c r="A295" s="119"/>
      <c r="B295" s="119"/>
      <c r="C295" s="119"/>
      <c r="D295" s="119"/>
      <c r="E295" s="119"/>
      <c r="F295" s="119"/>
      <c r="G295" s="119"/>
      <c r="H295" s="119"/>
      <c r="I295" s="119"/>
      <c r="J295" s="119"/>
      <c r="K295" s="119"/>
      <c r="L295" s="119"/>
      <c r="M295" s="119"/>
      <c r="N295" s="119"/>
      <c r="O295" s="119"/>
      <c r="P295" s="119"/>
      <c r="Q295" s="119"/>
      <c r="R295" s="119"/>
      <c r="S295" s="119"/>
      <c r="T295" s="119"/>
      <c r="U295" s="119"/>
      <c r="V295" s="119"/>
      <c r="W295" s="119"/>
      <c r="X295" s="119"/>
      <c r="Y295" s="119"/>
      <c r="Z295" s="119"/>
      <c r="AA295" s="119"/>
      <c r="AB295" s="119"/>
      <c r="AC295" s="119"/>
      <c r="AD295" s="119"/>
      <c r="AE295" s="119"/>
      <c r="AF295" s="119"/>
      <c r="AG295" s="119"/>
      <c r="AH295" s="119"/>
      <c r="AI295" s="119"/>
      <c r="AJ295" s="119"/>
      <c r="AK295" s="119"/>
      <c r="AL295" s="119"/>
      <c r="AM295" s="119"/>
      <c r="AN295" s="119"/>
      <c r="AO295" s="119"/>
      <c r="AP295" s="119"/>
      <c r="AQ295" s="119"/>
      <c r="AR295" s="119"/>
      <c r="AS295" s="119"/>
      <c r="AT295" s="119"/>
    </row>
    <row r="296" ht="15.75" customHeight="1">
      <c r="A296" s="119"/>
      <c r="B296" s="119"/>
      <c r="C296" s="119"/>
      <c r="D296" s="119"/>
      <c r="E296" s="119"/>
      <c r="F296" s="119"/>
      <c r="G296" s="119"/>
      <c r="H296" s="119"/>
      <c r="I296" s="119"/>
      <c r="J296" s="119"/>
      <c r="K296" s="119"/>
      <c r="L296" s="119"/>
      <c r="M296" s="119"/>
      <c r="N296" s="119"/>
      <c r="O296" s="119"/>
      <c r="P296" s="119"/>
      <c r="Q296" s="119"/>
      <c r="R296" s="119"/>
      <c r="S296" s="119"/>
      <c r="T296" s="119"/>
      <c r="U296" s="119"/>
      <c r="V296" s="119"/>
      <c r="W296" s="119"/>
      <c r="X296" s="119"/>
      <c r="Y296" s="119"/>
      <c r="Z296" s="119"/>
      <c r="AA296" s="119"/>
      <c r="AB296" s="119"/>
      <c r="AC296" s="119"/>
      <c r="AD296" s="119"/>
      <c r="AE296" s="119"/>
      <c r="AF296" s="119"/>
      <c r="AG296" s="119"/>
      <c r="AH296" s="119"/>
      <c r="AI296" s="119"/>
      <c r="AJ296" s="119"/>
      <c r="AK296" s="119"/>
      <c r="AL296" s="119"/>
      <c r="AM296" s="119"/>
      <c r="AN296" s="119"/>
      <c r="AO296" s="119"/>
      <c r="AP296" s="119"/>
      <c r="AQ296" s="119"/>
      <c r="AR296" s="119"/>
      <c r="AS296" s="119"/>
      <c r="AT296" s="119"/>
    </row>
    <row r="297" ht="15.75" customHeight="1">
      <c r="A297" s="119"/>
      <c r="B297" s="119"/>
      <c r="C297" s="119"/>
      <c r="D297" s="119"/>
      <c r="E297" s="119"/>
      <c r="F297" s="119"/>
      <c r="G297" s="119"/>
      <c r="H297" s="119"/>
      <c r="I297" s="119"/>
      <c r="J297" s="119"/>
      <c r="K297" s="119"/>
      <c r="L297" s="119"/>
      <c r="M297" s="119"/>
      <c r="N297" s="119"/>
      <c r="O297" s="119"/>
      <c r="P297" s="119"/>
      <c r="Q297" s="119"/>
      <c r="R297" s="119"/>
      <c r="S297" s="119"/>
      <c r="T297" s="119"/>
      <c r="U297" s="119"/>
      <c r="V297" s="119"/>
      <c r="W297" s="119"/>
      <c r="X297" s="119"/>
      <c r="Y297" s="119"/>
      <c r="Z297" s="119"/>
      <c r="AA297" s="119"/>
      <c r="AB297" s="119"/>
      <c r="AC297" s="119"/>
      <c r="AD297" s="119"/>
      <c r="AE297" s="119"/>
      <c r="AF297" s="119"/>
      <c r="AG297" s="119"/>
      <c r="AH297" s="119"/>
      <c r="AI297" s="119"/>
      <c r="AJ297" s="119"/>
      <c r="AK297" s="119"/>
      <c r="AL297" s="119"/>
      <c r="AM297" s="119"/>
      <c r="AN297" s="119"/>
      <c r="AO297" s="119"/>
      <c r="AP297" s="119"/>
      <c r="AQ297" s="119"/>
      <c r="AR297" s="119"/>
      <c r="AS297" s="119"/>
      <c r="AT297" s="119"/>
    </row>
    <row r="298" ht="15.75" customHeight="1">
      <c r="A298" s="119"/>
      <c r="B298" s="119"/>
      <c r="C298" s="119"/>
      <c r="D298" s="119"/>
      <c r="E298" s="119"/>
      <c r="F298" s="119"/>
      <c r="G298" s="119"/>
      <c r="H298" s="119"/>
      <c r="I298" s="119"/>
      <c r="J298" s="119"/>
      <c r="K298" s="119"/>
      <c r="L298" s="119"/>
      <c r="M298" s="119"/>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row>
    <row r="299" ht="15.75" customHeight="1">
      <c r="A299" s="119"/>
      <c r="B299" s="119"/>
      <c r="C299" s="119"/>
      <c r="D299" s="119"/>
      <c r="E299" s="119"/>
      <c r="F299" s="119"/>
      <c r="G299" s="119"/>
      <c r="H299" s="119"/>
      <c r="I299" s="119"/>
      <c r="J299" s="119"/>
      <c r="K299" s="119"/>
      <c r="L299" s="119"/>
      <c r="M299" s="119"/>
      <c r="N299" s="119"/>
      <c r="O299" s="119"/>
      <c r="P299" s="119"/>
      <c r="Q299" s="119"/>
      <c r="R299" s="119"/>
      <c r="S299" s="119"/>
      <c r="T299" s="119"/>
      <c r="U299" s="119"/>
      <c r="V299" s="119"/>
      <c r="W299" s="119"/>
      <c r="X299" s="119"/>
      <c r="Y299" s="119"/>
      <c r="Z299" s="119"/>
      <c r="AA299" s="119"/>
      <c r="AB299" s="119"/>
      <c r="AC299" s="119"/>
      <c r="AD299" s="119"/>
      <c r="AE299" s="119"/>
      <c r="AF299" s="119"/>
      <c r="AG299" s="119"/>
      <c r="AH299" s="119"/>
      <c r="AI299" s="119"/>
      <c r="AJ299" s="119"/>
      <c r="AK299" s="119"/>
      <c r="AL299" s="119"/>
      <c r="AM299" s="119"/>
      <c r="AN299" s="119"/>
      <c r="AO299" s="119"/>
      <c r="AP299" s="119"/>
      <c r="AQ299" s="119"/>
      <c r="AR299" s="119"/>
      <c r="AS299" s="119"/>
      <c r="AT299" s="119"/>
    </row>
    <row r="300" ht="15.75" customHeight="1">
      <c r="A300" s="119"/>
      <c r="B300" s="119"/>
      <c r="C300" s="119"/>
      <c r="D300" s="119"/>
      <c r="E300" s="119"/>
      <c r="F300" s="119"/>
      <c r="G300" s="119"/>
      <c r="H300" s="119"/>
      <c r="I300" s="119"/>
      <c r="J300" s="119"/>
      <c r="K300" s="119"/>
      <c r="L300" s="119"/>
      <c r="M300" s="119"/>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row>
    <row r="301" ht="15.75" customHeight="1">
      <c r="A301" s="119"/>
      <c r="B301" s="119"/>
      <c r="C301" s="119"/>
      <c r="D301" s="119"/>
      <c r="E301" s="119"/>
      <c r="F301" s="119"/>
      <c r="G301" s="119"/>
      <c r="H301" s="119"/>
      <c r="I301" s="119"/>
      <c r="J301" s="119"/>
      <c r="K301" s="119"/>
      <c r="L301" s="119"/>
      <c r="M301" s="119"/>
      <c r="N301" s="119"/>
      <c r="O301" s="119"/>
      <c r="P301" s="119"/>
      <c r="Q301" s="119"/>
      <c r="R301" s="119"/>
      <c r="S301" s="119"/>
      <c r="T301" s="119"/>
      <c r="U301" s="119"/>
      <c r="V301" s="119"/>
      <c r="W301" s="119"/>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19"/>
      <c r="AS301" s="119"/>
      <c r="AT301" s="119"/>
    </row>
    <row r="302" ht="15.75" customHeight="1">
      <c r="A302" s="119"/>
      <c r="B302" s="119"/>
      <c r="C302" s="119"/>
      <c r="D302" s="119"/>
      <c r="E302" s="119"/>
      <c r="F302" s="119"/>
      <c r="G302" s="119"/>
      <c r="H302" s="119"/>
      <c r="I302" s="119"/>
      <c r="J302" s="119"/>
      <c r="K302" s="119"/>
      <c r="L302" s="119"/>
      <c r="M302" s="119"/>
      <c r="N302" s="119"/>
      <c r="O302" s="119"/>
      <c r="P302" s="119"/>
      <c r="Q302" s="119"/>
      <c r="R302" s="119"/>
      <c r="S302" s="119"/>
      <c r="T302" s="119"/>
      <c r="U302" s="119"/>
      <c r="V302" s="119"/>
      <c r="W302" s="119"/>
      <c r="X302" s="119"/>
      <c r="Y302" s="119"/>
      <c r="Z302" s="119"/>
      <c r="AA302" s="119"/>
      <c r="AB302" s="119"/>
      <c r="AC302" s="119"/>
      <c r="AD302" s="119"/>
      <c r="AE302" s="119"/>
      <c r="AF302" s="119"/>
      <c r="AG302" s="119"/>
      <c r="AH302" s="119"/>
      <c r="AI302" s="119"/>
      <c r="AJ302" s="119"/>
      <c r="AK302" s="119"/>
      <c r="AL302" s="119"/>
      <c r="AM302" s="119"/>
      <c r="AN302" s="119"/>
      <c r="AO302" s="119"/>
      <c r="AP302" s="119"/>
      <c r="AQ302" s="119"/>
      <c r="AR302" s="119"/>
      <c r="AS302" s="119"/>
      <c r="AT302" s="119"/>
    </row>
    <row r="303" ht="15.75" customHeight="1">
      <c r="A303" s="119"/>
      <c r="B303" s="119"/>
      <c r="C303" s="119"/>
      <c r="D303" s="119"/>
      <c r="E303" s="119"/>
      <c r="F303" s="119"/>
      <c r="G303" s="119"/>
      <c r="H303" s="119"/>
      <c r="I303" s="119"/>
      <c r="J303" s="119"/>
      <c r="K303" s="119"/>
      <c r="L303" s="119"/>
      <c r="M303" s="119"/>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row>
    <row r="304" ht="15.75" customHeight="1">
      <c r="A304" s="119"/>
      <c r="B304" s="119"/>
      <c r="C304" s="119"/>
      <c r="D304" s="119"/>
      <c r="E304" s="119"/>
      <c r="F304" s="119"/>
      <c r="G304" s="119"/>
      <c r="H304" s="119"/>
      <c r="I304" s="119"/>
      <c r="J304" s="119"/>
      <c r="K304" s="119"/>
      <c r="L304" s="119"/>
      <c r="M304" s="119"/>
      <c r="N304" s="119"/>
      <c r="O304" s="119"/>
      <c r="P304" s="119"/>
      <c r="Q304" s="119"/>
      <c r="R304" s="119"/>
      <c r="S304" s="119"/>
      <c r="T304" s="119"/>
      <c r="U304" s="119"/>
      <c r="V304" s="119"/>
      <c r="W304" s="119"/>
      <c r="X304" s="119"/>
      <c r="Y304" s="119"/>
      <c r="Z304" s="119"/>
      <c r="AA304" s="119"/>
      <c r="AB304" s="119"/>
      <c r="AC304" s="119"/>
      <c r="AD304" s="119"/>
      <c r="AE304" s="119"/>
      <c r="AF304" s="119"/>
      <c r="AG304" s="119"/>
      <c r="AH304" s="119"/>
      <c r="AI304" s="119"/>
      <c r="AJ304" s="119"/>
      <c r="AK304" s="119"/>
      <c r="AL304" s="119"/>
      <c r="AM304" s="119"/>
      <c r="AN304" s="119"/>
      <c r="AO304" s="119"/>
      <c r="AP304" s="119"/>
      <c r="AQ304" s="119"/>
      <c r="AR304" s="119"/>
      <c r="AS304" s="119"/>
      <c r="AT304" s="119"/>
    </row>
    <row r="305" ht="15.75" customHeight="1">
      <c r="A305" s="119"/>
      <c r="B305" s="119"/>
      <c r="C305" s="119"/>
      <c r="D305" s="119"/>
      <c r="E305" s="119"/>
      <c r="F305" s="119"/>
      <c r="G305" s="119"/>
      <c r="H305" s="119"/>
      <c r="I305" s="119"/>
      <c r="J305" s="119"/>
      <c r="K305" s="119"/>
      <c r="L305" s="119"/>
      <c r="M305" s="119"/>
      <c r="N305" s="119"/>
      <c r="O305" s="119"/>
      <c r="P305" s="119"/>
      <c r="Q305" s="119"/>
      <c r="R305" s="119"/>
      <c r="S305" s="119"/>
      <c r="T305" s="119"/>
      <c r="U305" s="119"/>
      <c r="V305" s="119"/>
      <c r="W305" s="119"/>
      <c r="X305" s="119"/>
      <c r="Y305" s="119"/>
      <c r="Z305" s="119"/>
      <c r="AA305" s="119"/>
      <c r="AB305" s="119"/>
      <c r="AC305" s="119"/>
      <c r="AD305" s="119"/>
      <c r="AE305" s="119"/>
      <c r="AF305" s="119"/>
      <c r="AG305" s="119"/>
      <c r="AH305" s="119"/>
      <c r="AI305" s="119"/>
      <c r="AJ305" s="119"/>
      <c r="AK305" s="119"/>
      <c r="AL305" s="119"/>
      <c r="AM305" s="119"/>
      <c r="AN305" s="119"/>
      <c r="AO305" s="119"/>
      <c r="AP305" s="119"/>
      <c r="AQ305" s="119"/>
      <c r="AR305" s="119"/>
      <c r="AS305" s="119"/>
      <c r="AT305" s="119"/>
    </row>
    <row r="306" ht="15.75" customHeight="1">
      <c r="A306" s="119"/>
      <c r="B306" s="119"/>
      <c r="C306" s="119"/>
      <c r="D306" s="119"/>
      <c r="E306" s="119"/>
      <c r="F306" s="119"/>
      <c r="G306" s="119"/>
      <c r="H306" s="119"/>
      <c r="I306" s="119"/>
      <c r="J306" s="119"/>
      <c r="K306" s="119"/>
      <c r="L306" s="119"/>
      <c r="M306" s="119"/>
      <c r="N306" s="119"/>
      <c r="O306" s="119"/>
      <c r="P306" s="119"/>
      <c r="Q306" s="119"/>
      <c r="R306" s="119"/>
      <c r="S306" s="119"/>
      <c r="T306" s="119"/>
      <c r="U306" s="119"/>
      <c r="V306" s="119"/>
      <c r="W306" s="119"/>
      <c r="X306" s="119"/>
      <c r="Y306" s="119"/>
      <c r="Z306" s="119"/>
      <c r="AA306" s="119"/>
      <c r="AB306" s="119"/>
      <c r="AC306" s="119"/>
      <c r="AD306" s="119"/>
      <c r="AE306" s="119"/>
      <c r="AF306" s="119"/>
      <c r="AG306" s="119"/>
      <c r="AH306" s="119"/>
      <c r="AI306" s="119"/>
      <c r="AJ306" s="119"/>
      <c r="AK306" s="119"/>
      <c r="AL306" s="119"/>
      <c r="AM306" s="119"/>
      <c r="AN306" s="119"/>
      <c r="AO306" s="119"/>
      <c r="AP306" s="119"/>
      <c r="AQ306" s="119"/>
      <c r="AR306" s="119"/>
      <c r="AS306" s="119"/>
      <c r="AT306" s="119"/>
    </row>
    <row r="307" ht="15.75" customHeight="1">
      <c r="A307" s="119"/>
      <c r="B307" s="119"/>
      <c r="C307" s="119"/>
      <c r="D307" s="119"/>
      <c r="E307" s="119"/>
      <c r="F307" s="119"/>
      <c r="G307" s="119"/>
      <c r="H307" s="119"/>
      <c r="I307" s="119"/>
      <c r="J307" s="119"/>
      <c r="K307" s="119"/>
      <c r="L307" s="119"/>
      <c r="M307" s="119"/>
      <c r="N307" s="119"/>
      <c r="O307" s="119"/>
      <c r="P307" s="119"/>
      <c r="Q307" s="119"/>
      <c r="R307" s="119"/>
      <c r="S307" s="119"/>
      <c r="T307" s="119"/>
      <c r="U307" s="119"/>
      <c r="V307" s="119"/>
      <c r="W307" s="119"/>
      <c r="X307" s="119"/>
      <c r="Y307" s="119"/>
      <c r="Z307" s="119"/>
      <c r="AA307" s="119"/>
      <c r="AB307" s="119"/>
      <c r="AC307" s="119"/>
      <c r="AD307" s="119"/>
      <c r="AE307" s="119"/>
      <c r="AF307" s="119"/>
      <c r="AG307" s="119"/>
      <c r="AH307" s="119"/>
      <c r="AI307" s="119"/>
      <c r="AJ307" s="119"/>
      <c r="AK307" s="119"/>
      <c r="AL307" s="119"/>
      <c r="AM307" s="119"/>
      <c r="AN307" s="119"/>
      <c r="AO307" s="119"/>
      <c r="AP307" s="119"/>
      <c r="AQ307" s="119"/>
      <c r="AR307" s="119"/>
      <c r="AS307" s="119"/>
      <c r="AT307" s="119"/>
    </row>
    <row r="308" ht="15.75" customHeight="1">
      <c r="A308" s="119"/>
      <c r="B308" s="119"/>
      <c r="C308" s="119"/>
      <c r="D308" s="119"/>
      <c r="E308" s="119"/>
      <c r="F308" s="119"/>
      <c r="G308" s="119"/>
      <c r="H308" s="119"/>
      <c r="I308" s="119"/>
      <c r="J308" s="119"/>
      <c r="K308" s="119"/>
      <c r="L308" s="119"/>
      <c r="M308" s="119"/>
      <c r="N308" s="119"/>
      <c r="O308" s="119"/>
      <c r="P308" s="119"/>
      <c r="Q308" s="119"/>
      <c r="R308" s="119"/>
      <c r="S308" s="119"/>
      <c r="T308" s="119"/>
      <c r="U308" s="119"/>
      <c r="V308" s="119"/>
      <c r="W308" s="119"/>
      <c r="X308" s="119"/>
      <c r="Y308" s="119"/>
      <c r="Z308" s="119"/>
      <c r="AA308" s="119"/>
      <c r="AB308" s="119"/>
      <c r="AC308" s="119"/>
      <c r="AD308" s="119"/>
      <c r="AE308" s="119"/>
      <c r="AF308" s="119"/>
      <c r="AG308" s="119"/>
      <c r="AH308" s="119"/>
      <c r="AI308" s="119"/>
      <c r="AJ308" s="119"/>
      <c r="AK308" s="119"/>
      <c r="AL308" s="119"/>
      <c r="AM308" s="119"/>
      <c r="AN308" s="119"/>
      <c r="AO308" s="119"/>
      <c r="AP308" s="119"/>
      <c r="AQ308" s="119"/>
      <c r="AR308" s="119"/>
      <c r="AS308" s="119"/>
      <c r="AT308" s="119"/>
    </row>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C5:O5"/>
  </mergeCells>
  <dataValidations>
    <dataValidation type="list" allowBlank="1" showErrorMessage="1" sqref="A17:A19 A30:A32 A43:A45 A56:A58 A69:A71 A82:A84">
      <formula1>$U$75:$U$113</formula1>
    </dataValidation>
    <dataValidation type="decimal" operator="greaterThanOrEqual" allowBlank="1" showErrorMessage="1" sqref="C10:N10 C11:D11 C12:N19 C23:N25 C27:N32 C36:N36 C37:E37 C38:N45 C49:N58 C62:N71 C75:N84">
      <formula1>0.0</formula1>
    </dataValidation>
  </dataValidations>
  <printOptions/>
  <pageMargins bottom="0.75" footer="0.0" header="0.0" left="0.7" right="0.7" top="0.75"/>
  <pageSetup orientation="landscape"/>
  <drawing r:id="rId1"/>
</worksheet>
</file>