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240231\Desktop\"/>
    </mc:Choice>
  </mc:AlternateContent>
  <xr:revisionPtr revIDLastSave="0" documentId="13_ncr:1_{1E17153F-D7C7-4303-A404-2019C3FAD590}" xr6:coauthVersionLast="41" xr6:coauthVersionMax="41" xr10:uidLastSave="{00000000-0000-0000-0000-000000000000}"/>
  <bookViews>
    <workbookView xWindow="28680" yWindow="-120" windowWidth="25440" windowHeight="15990" xr2:uid="{00000000-000D-0000-FFFF-FFFF00000000}"/>
  </bookViews>
  <sheets>
    <sheet name="Overview of changes" sheetId="1" r:id="rId1"/>
    <sheet name="All clubs" sheetId="2" r:id="rId2"/>
    <sheet name="New C" sheetId="3" r:id="rId3"/>
    <sheet name="New D" sheetId="4" r:id="rId4"/>
    <sheet name="New E" sheetId="5" r:id="rId5"/>
    <sheet name="New F" sheetId="6" r:id="rId6"/>
    <sheet name="New M" sheetId="7" r:id="rId7"/>
    <sheet name="New N" sheetId="8" r:id="rId8"/>
  </sheets>
  <definedNames>
    <definedName name="_xlnm._FilterDatabase" localSheetId="1" hidden="1">'All clubs'!$A$1:$I$351</definedName>
    <definedName name="Z_8C0CAD91_014B_4C4D_A2FE_0DF41BFBC88F_.wvu.FilterData" localSheetId="1" hidden="1">'All clubs'!$A$1:$I$351</definedName>
    <definedName name="Z_A5D35A44_E719_47AF_8A1C_4104A6EB000A_.wvu.FilterData" localSheetId="1" hidden="1">'All clubs'!$A$2:$I$25</definedName>
    <definedName name="Z_C52CC941_A30C_452C_A872_8B416A16B95D_.wvu.FilterData" localSheetId="1" hidden="1">'All clubs'!$A$1:$I$351</definedName>
    <definedName name="Z_C52CC941_A30C_452C_A872_8B416A16B95D_.wvu.FilterData" localSheetId="4" hidden="1">'New E'!$A$2:$I$24</definedName>
  </definedNames>
  <calcPr calcId="191029"/>
  <customWorkbookViews>
    <customWorkbookView name="Filter 2" guid="{8C0CAD91-014B-4C4D-A2FE-0DF41BFBC88F}" maximized="1" windowWidth="0" windowHeight="0" activeSheetId="0"/>
    <customWorkbookView name="Filter 3" guid="{A5D35A44-E719-47AF-8A1C-4104A6EB000A}" maximized="1" windowWidth="0" windowHeight="0" activeSheetId="0"/>
    <customWorkbookView name="Filter 1" guid="{C52CC941-A30C-452C-A872-8B416A16B95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2" roundtripDataSignature="AMtx7mjnT5pnyafYHkyESJCtk/UzwOA+Mg=="/>
    </ext>
  </extLst>
</workbook>
</file>

<file path=xl/calcChain.xml><?xml version="1.0" encoding="utf-8"?>
<calcChain xmlns="http://schemas.openxmlformats.org/spreadsheetml/2006/main">
  <c r="G15" i="1" l="1"/>
  <c r="G14" i="1"/>
  <c r="L14" i="1" l="1"/>
  <c r="P13" i="1"/>
  <c r="I6" i="1" s="1"/>
  <c r="N13" i="1"/>
  <c r="H6" i="1" s="1"/>
  <c r="L13" i="1"/>
  <c r="G6" i="1" s="1"/>
  <c r="P12" i="1"/>
  <c r="I12" i="1" s="1"/>
  <c r="N12" i="1"/>
  <c r="H12" i="1" s="1"/>
  <c r="L12" i="1"/>
  <c r="G12" i="1" s="1"/>
  <c r="P11" i="1"/>
  <c r="I4" i="1" s="1"/>
  <c r="N11" i="1"/>
  <c r="H11" i="1" s="1"/>
  <c r="L11" i="1"/>
  <c r="G4" i="1" s="1"/>
  <c r="P10" i="1"/>
  <c r="I10" i="1" s="1"/>
  <c r="N10" i="1"/>
  <c r="H3" i="1" s="1"/>
  <c r="L10" i="1"/>
  <c r="G3" i="1" s="1"/>
  <c r="P9" i="1"/>
  <c r="I2" i="1" s="1"/>
  <c r="N9" i="1"/>
  <c r="H2" i="1" s="1"/>
  <c r="L9" i="1"/>
  <c r="G9" i="1" s="1"/>
  <c r="N7" i="1"/>
  <c r="E7" i="1" s="1"/>
  <c r="P6" i="1"/>
  <c r="F6" i="1" s="1"/>
  <c r="N6" i="1"/>
  <c r="E6" i="1" s="1"/>
  <c r="L6" i="1"/>
  <c r="D6" i="1" s="1"/>
  <c r="P5" i="1"/>
  <c r="F5" i="1" s="1"/>
  <c r="N5" i="1"/>
  <c r="E5" i="1" s="1"/>
  <c r="L5" i="1"/>
  <c r="D5" i="1" s="1"/>
  <c r="I5" i="1"/>
  <c r="P4" i="1"/>
  <c r="F4" i="1" s="1"/>
  <c r="N4" i="1"/>
  <c r="E4" i="1" s="1"/>
  <c r="L4" i="1"/>
  <c r="D4" i="1" s="1"/>
  <c r="P3" i="1"/>
  <c r="F3" i="1" s="1"/>
  <c r="N3" i="1"/>
  <c r="E3" i="1" s="1"/>
  <c r="L3" i="1"/>
  <c r="D3" i="1" s="1"/>
  <c r="P2" i="1"/>
  <c r="F9" i="1" s="1"/>
  <c r="N2" i="1"/>
  <c r="E2" i="1" s="1"/>
  <c r="L2" i="1"/>
  <c r="D9" i="1" s="1"/>
  <c r="E11" i="1" l="1"/>
  <c r="I3" i="1"/>
  <c r="H4" i="1"/>
  <c r="G5" i="1"/>
  <c r="G7" i="1"/>
  <c r="I9" i="1"/>
  <c r="E14" i="1"/>
  <c r="E10" i="1"/>
  <c r="G11" i="1"/>
  <c r="I13" i="1"/>
  <c r="D10" i="1"/>
  <c r="I11" i="1"/>
  <c r="H5" i="1"/>
  <c r="D11" i="1"/>
  <c r="E13" i="1"/>
  <c r="F13" i="1"/>
  <c r="G10" i="1"/>
  <c r="H13" i="1"/>
  <c r="H10" i="1"/>
  <c r="D13" i="1"/>
  <c r="F10" i="1"/>
  <c r="E9" i="1"/>
  <c r="E12" i="1"/>
  <c r="F11" i="1"/>
  <c r="G13" i="1"/>
  <c r="H9" i="1"/>
  <c r="D12" i="1"/>
  <c r="F12" i="1"/>
  <c r="L15" i="1"/>
  <c r="L7" i="1"/>
  <c r="G2" i="1"/>
  <c r="P7" i="1"/>
  <c r="N14" i="1"/>
  <c r="F2" i="1"/>
  <c r="P14" i="1"/>
  <c r="D2" i="1"/>
  <c r="N8" i="1"/>
  <c r="E8" i="1" l="1"/>
  <c r="E15" i="1"/>
  <c r="F7" i="1"/>
  <c r="F14" i="1"/>
  <c r="H7" i="1"/>
  <c r="H14" i="1"/>
  <c r="G8" i="1"/>
  <c r="I7" i="1"/>
  <c r="I14" i="1"/>
  <c r="D7" i="1"/>
  <c r="D14" i="1"/>
</calcChain>
</file>

<file path=xl/sharedStrings.xml><?xml version="1.0" encoding="utf-8"?>
<sst xmlns="http://schemas.openxmlformats.org/spreadsheetml/2006/main" count="2081" uniqueCount="485">
  <si>
    <t>New Area</t>
  </si>
  <si>
    <t>Area counts</t>
  </si>
  <si>
    <t>New Division</t>
  </si>
  <si>
    <t>Area</t>
  </si>
  <si>
    <t>Division</t>
  </si>
  <si>
    <t>Club</t>
  </si>
  <si>
    <t>Address</t>
  </si>
  <si>
    <t>City</t>
  </si>
  <si>
    <t>State</t>
  </si>
  <si>
    <t>Zip</t>
  </si>
  <si>
    <t>address</t>
  </si>
  <si>
    <t>city</t>
  </si>
  <si>
    <t>state</t>
  </si>
  <si>
    <t>zip</t>
  </si>
  <si>
    <t>C</t>
  </si>
  <si>
    <t>Current Division</t>
  </si>
  <si>
    <t>E</t>
  </si>
  <si>
    <t>Community Spirit</t>
  </si>
  <si>
    <t>13820 Community Dr</t>
  </si>
  <si>
    <t>Burnsville</t>
  </si>
  <si>
    <t>Changes</t>
  </si>
  <si>
    <t>MN</t>
  </si>
  <si>
    <t>Lakeville Toastmasters</t>
  </si>
  <si>
    <t>20765 Holyoke Ave</t>
  </si>
  <si>
    <t>Lakeville</t>
  </si>
  <si>
    <t>N1</t>
  </si>
  <si>
    <t>Northfield Community Toastmasters</t>
  </si>
  <si>
    <t>1651 Jefferson Pkwy</t>
  </si>
  <si>
    <t>M11</t>
  </si>
  <si>
    <t>Northfield</t>
  </si>
  <si>
    <t>C21</t>
  </si>
  <si>
    <t>Division C</t>
  </si>
  <si>
    <t>Past Trio's</t>
  </si>
  <si>
    <t>115 East Burnsville Parkway</t>
  </si>
  <si>
    <t>One half stays in C</t>
  </si>
  <si>
    <t>Voice of Destiny</t>
  </si>
  <si>
    <t>N2</t>
  </si>
  <si>
    <t>12119 16th Avenue South</t>
  </si>
  <si>
    <t>M12</t>
  </si>
  <si>
    <t>C22</t>
  </si>
  <si>
    <t>D</t>
  </si>
  <si>
    <t>OptUMs and AHs</t>
  </si>
  <si>
    <t>11000 Optum Circle</t>
  </si>
  <si>
    <t>One half moves to new Division, Division N</t>
  </si>
  <si>
    <t>Eden Prairie</t>
  </si>
  <si>
    <t>Speakers Under Pressure</t>
  </si>
  <si>
    <t>6021 Innovation Blvd</t>
  </si>
  <si>
    <t>Shakopee</t>
  </si>
  <si>
    <t>N3</t>
  </si>
  <si>
    <t>Talking BS Bluestem Toastmasters</t>
  </si>
  <si>
    <t>7075 Flying Cloud Drive</t>
  </si>
  <si>
    <t>55344-3413</t>
  </si>
  <si>
    <t>M13</t>
  </si>
  <si>
    <t>Up and Optum Toastmasters</t>
  </si>
  <si>
    <t>11030 Optum Circle</t>
  </si>
  <si>
    <t>Appetite For Success Toastmasters</t>
  </si>
  <si>
    <t>8500 Normandale Lake Blvd</t>
  </si>
  <si>
    <t>Bloomington</t>
  </si>
  <si>
    <t>C23</t>
  </si>
  <si>
    <t>55437-3813</t>
  </si>
  <si>
    <t>Minnesota River Valley Club</t>
  </si>
  <si>
    <t>16776 Fish Point Rd SE</t>
  </si>
  <si>
    <t>Prior Lake</t>
  </si>
  <si>
    <t>55372-3323</t>
  </si>
  <si>
    <t>Ed Talks</t>
  </si>
  <si>
    <t>8300 Norman Center Drive</t>
  </si>
  <si>
    <t>Handful of clubs are moving to new areas</t>
  </si>
  <si>
    <t>Noontime Expressions Toastmasters Club</t>
  </si>
  <si>
    <t>6625 W 78th St</t>
  </si>
  <si>
    <t>Minneapolis</t>
  </si>
  <si>
    <t>55439-2604</t>
  </si>
  <si>
    <t>Pearson Presenters</t>
  </si>
  <si>
    <t>5601 Green Valley Dr</t>
  </si>
  <si>
    <t>N4</t>
  </si>
  <si>
    <t>55437-1099</t>
  </si>
  <si>
    <t>M14</t>
  </si>
  <si>
    <t>C24</t>
  </si>
  <si>
    <t>Division D</t>
  </si>
  <si>
    <t>Willis Towers Watson</t>
  </si>
  <si>
    <t>8400 Normandale Lake Blvd</t>
  </si>
  <si>
    <t>55437-3837</t>
  </si>
  <si>
    <t>Barr Toastmasters</t>
  </si>
  <si>
    <t>4300 MarketPointe Drive</t>
  </si>
  <si>
    <t>55435-4820</t>
  </si>
  <si>
    <t>N5</t>
  </si>
  <si>
    <t>CBRE Rising Toastmasters</t>
  </si>
  <si>
    <t>4400 W 78th St</t>
  </si>
  <si>
    <t>55435-5444</t>
  </si>
  <si>
    <t>M15</t>
  </si>
  <si>
    <t>C25</t>
  </si>
  <si>
    <t>Cosmopolitan Toastmasters Club</t>
  </si>
  <si>
    <t>7800 Normandale Blvd</t>
  </si>
  <si>
    <t>55439-3147</t>
  </si>
  <si>
    <t>Results Communicators</t>
  </si>
  <si>
    <t>7700 France Ave S</t>
  </si>
  <si>
    <t>Edina</t>
  </si>
  <si>
    <t>Talking Heads Club</t>
  </si>
  <si>
    <t>7801 Computer Ave</t>
  </si>
  <si>
    <t>55435-5489</t>
  </si>
  <si>
    <t>Generally Speaking Toastmasters Club</t>
  </si>
  <si>
    <t>8800 Queen Ave S</t>
  </si>
  <si>
    <t>55431-1996</t>
  </si>
  <si>
    <t>N total</t>
  </si>
  <si>
    <t>M16</t>
  </si>
  <si>
    <t>Humor Mill Toastmasters Club</t>
  </si>
  <si>
    <t>1200 98th Street West</t>
  </si>
  <si>
    <t>C total</t>
  </si>
  <si>
    <t>Luncheon Linguists Club</t>
  </si>
  <si>
    <t>1400 W 94th St</t>
  </si>
  <si>
    <t>Divison E</t>
  </si>
  <si>
    <t>M total</t>
  </si>
  <si>
    <t>D31</t>
  </si>
  <si>
    <t>E41</t>
  </si>
  <si>
    <t>Tech Masters-Twin Cities</t>
  </si>
  <si>
    <t>3600 American Blvd W</t>
  </si>
  <si>
    <t>F51</t>
  </si>
  <si>
    <t>D32</t>
  </si>
  <si>
    <t>E42</t>
  </si>
  <si>
    <t>F52</t>
  </si>
  <si>
    <t>Division F</t>
  </si>
  <si>
    <t>OPTUMists</t>
  </si>
  <si>
    <t>No changes</t>
  </si>
  <si>
    <t>13625 Technology Dr</t>
  </si>
  <si>
    <t>D33</t>
  </si>
  <si>
    <t>E43</t>
  </si>
  <si>
    <t>F53</t>
  </si>
  <si>
    <t>Division M</t>
  </si>
  <si>
    <t>Speakers After Hours Toastmasters Club</t>
  </si>
  <si>
    <t>11840 Valley View Road</t>
  </si>
  <si>
    <t>Clubs not in downtown proper (Area 15) moving to new Division, Division N</t>
  </si>
  <si>
    <t>D34</t>
  </si>
  <si>
    <t>E44</t>
  </si>
  <si>
    <t>F54</t>
  </si>
  <si>
    <t>Carved out one new area</t>
  </si>
  <si>
    <t>Speech Recovery Club</t>
  </si>
  <si>
    <t>9023 Columbine Rd</t>
  </si>
  <si>
    <t>55347-4182</t>
  </si>
  <si>
    <t>D35</t>
  </si>
  <si>
    <t>E45</t>
  </si>
  <si>
    <t>SUPER Communicators</t>
  </si>
  <si>
    <t>55344-3643</t>
  </si>
  <si>
    <t>F55</t>
  </si>
  <si>
    <t>Avocado Toast Masters</t>
  </si>
  <si>
    <t>1100 Canterbury Rd S</t>
  </si>
  <si>
    <t>All areas have 5 clubs</t>
  </si>
  <si>
    <t>55379-1867</t>
  </si>
  <si>
    <t>D36</t>
  </si>
  <si>
    <t>Carver County Communicators</t>
  </si>
  <si>
    <t>E total</t>
  </si>
  <si>
    <t>1600 Park Ridge Drive</t>
  </si>
  <si>
    <t>Chaska</t>
  </si>
  <si>
    <t>55318-2806</t>
  </si>
  <si>
    <t>F total</t>
  </si>
  <si>
    <t>On The Road Again</t>
  </si>
  <si>
    <t>14800 Charlson Road</t>
  </si>
  <si>
    <t>D total</t>
  </si>
  <si>
    <t>Division N is a new Division. It is made up of half of current Division C and Area 15 in Division M</t>
  </si>
  <si>
    <t>Sea Speakers Club</t>
  </si>
  <si>
    <t>1280 Disc Dr</t>
  </si>
  <si>
    <t>Shakopee Toastmasters</t>
  </si>
  <si>
    <t>235 Lewis Street S</t>
  </si>
  <si>
    <t>Crest Toastmasters Club</t>
  </si>
  <si>
    <t>11840 Valley View Rd.</t>
  </si>
  <si>
    <t>Midday Mumblers Club</t>
  </si>
  <si>
    <t>7711 Kerber Blvd</t>
  </si>
  <si>
    <t>Chanhassen</t>
  </si>
  <si>
    <t>55317-9322</t>
  </si>
  <si>
    <t>MY-T Speakers Toastmasters Club</t>
  </si>
  <si>
    <t>14000 Technology Dr</t>
  </si>
  <si>
    <t>Super Speakers Club</t>
  </si>
  <si>
    <t>3M Hutchinson Toastmasters Club</t>
  </si>
  <si>
    <t>905 Adams St SE</t>
  </si>
  <si>
    <t>Hutchinson</t>
  </si>
  <si>
    <t>55350-2900</t>
  </si>
  <si>
    <t>Hutchinson Toastmasters II</t>
  </si>
  <si>
    <t>50 W Highland Park Dr NE</t>
  </si>
  <si>
    <t>55350-9783</t>
  </si>
  <si>
    <t>Tri-County Toastmasters</t>
  </si>
  <si>
    <t>309 Lewis Ave S</t>
  </si>
  <si>
    <t>Watertown</t>
  </si>
  <si>
    <t>Pipestone Toastmasters</t>
  </si>
  <si>
    <t>1801 Forman Dr</t>
  </si>
  <si>
    <t>Pipestone</t>
  </si>
  <si>
    <t>56164-3202</t>
  </si>
  <si>
    <t>Redwood Area Toastmasters</t>
  </si>
  <si>
    <t>1425 E Bridge St</t>
  </si>
  <si>
    <t>Redwood Falls</t>
  </si>
  <si>
    <t>56283-1905</t>
  </si>
  <si>
    <t>Schwan Effortless Delivery Club</t>
  </si>
  <si>
    <t>115 West College Drive</t>
  </si>
  <si>
    <t>Marshall</t>
  </si>
  <si>
    <t>The Southwest Tale Weavers</t>
  </si>
  <si>
    <t>1310 Madrid St</t>
  </si>
  <si>
    <t>Fairmont Toastmasters Club</t>
  </si>
  <si>
    <t>610 Summit Drive</t>
  </si>
  <si>
    <t>Fairmont</t>
  </si>
  <si>
    <t>Mankato Toastmasters Club</t>
  </si>
  <si>
    <t>51646 US-169</t>
  </si>
  <si>
    <t>North Mankato</t>
  </si>
  <si>
    <t>New Prague Area Toastmasters Club</t>
  </si>
  <si>
    <t>118 Central Avenue N</t>
  </si>
  <si>
    <t>New Prague</t>
  </si>
  <si>
    <t>New Ulm Club</t>
  </si>
  <si>
    <t>102 S State St</t>
  </si>
  <si>
    <t>New Ulm</t>
  </si>
  <si>
    <t>56073-3156</t>
  </si>
  <si>
    <t>ALCO Orators</t>
  </si>
  <si>
    <t>100 Fourth Avenue</t>
  </si>
  <si>
    <t>Bayport</t>
  </si>
  <si>
    <t>Cottage Grove Toastmasters</t>
  </si>
  <si>
    <t>12800 Ravine Parkway S</t>
  </si>
  <si>
    <t>Cottage Grove</t>
  </si>
  <si>
    <t>Hudson Rise 'n Shine Toastmasters</t>
  </si>
  <si>
    <t>1500 Vine St</t>
  </si>
  <si>
    <t>Hudson</t>
  </si>
  <si>
    <t>WI</t>
  </si>
  <si>
    <t>54016-1882</t>
  </si>
  <si>
    <t>Stillwater Toastmasters Club</t>
  </si>
  <si>
    <t>1875 Northwestern Ave.</t>
  </si>
  <si>
    <t>Stillwater</t>
  </si>
  <si>
    <t>Riverbluffers Club</t>
  </si>
  <si>
    <t>5500 Cenex Drive</t>
  </si>
  <si>
    <t>Inver Grove Heights</t>
  </si>
  <si>
    <t>Sherpa's Speak</t>
  </si>
  <si>
    <t>111 Weir Drive</t>
  </si>
  <si>
    <t>Woodbury</t>
  </si>
  <si>
    <t>The King's Speakers</t>
  </si>
  <si>
    <t>1583 Radio Dr</t>
  </si>
  <si>
    <t>55125-9450</t>
  </si>
  <si>
    <t>Woodwinds Club</t>
  </si>
  <si>
    <t>500 Bielenberg Drive</t>
  </si>
  <si>
    <t>55125-4461</t>
  </si>
  <si>
    <t>Dakota County Toastmasters</t>
  </si>
  <si>
    <t>1 Mendota Rd W</t>
  </si>
  <si>
    <t>W St Paul</t>
  </si>
  <si>
    <t>55118-4764</t>
  </si>
  <si>
    <t>Eagan Communicators Club</t>
  </si>
  <si>
    <t>3500 Federal Dr</t>
  </si>
  <si>
    <t>Eagan</t>
  </si>
  <si>
    <t>55122-1346</t>
  </si>
  <si>
    <t>Toast Of The West Toastmasters Club</t>
  </si>
  <si>
    <t>610 Opperman Drive</t>
  </si>
  <si>
    <t>Voice of Leadership Club</t>
  </si>
  <si>
    <t>5500 S Robert Trl</t>
  </si>
  <si>
    <t>55077-1445</t>
  </si>
  <si>
    <t>Westerly Winds Toastmasters Club</t>
  </si>
  <si>
    <t>Ergo Toasters</t>
  </si>
  <si>
    <t>1181 Trapp Rd</t>
  </si>
  <si>
    <t>Escalate</t>
  </si>
  <si>
    <t>655 Lone Oak Dr</t>
  </si>
  <si>
    <t>55121-1649</t>
  </si>
  <si>
    <t>Postal Toasters Club</t>
  </si>
  <si>
    <t>2825 Lone Oak Pkwy</t>
  </si>
  <si>
    <t>55121-1551</t>
  </si>
  <si>
    <t>Prime Timers</t>
  </si>
  <si>
    <t>2900 Ames Crossing Rd</t>
  </si>
  <si>
    <t>55121-1204</t>
  </si>
  <si>
    <t>Apple Valley Toastmasters</t>
  </si>
  <si>
    <t>7741 147th St W</t>
  </si>
  <si>
    <t>Apple Valley</t>
  </si>
  <si>
    <t>55124-7552</t>
  </si>
  <si>
    <t>Big Apple Toastmasters</t>
  </si>
  <si>
    <t>15359 Founders Ln</t>
  </si>
  <si>
    <t>55124-6136</t>
  </si>
  <si>
    <t>Blue Communicators</t>
  </si>
  <si>
    <t>1750 Yankee Doodle Road</t>
  </si>
  <si>
    <t>Speak N' Eagan Club</t>
  </si>
  <si>
    <t>4245 Johnny Cake Ridge Rd</t>
  </si>
  <si>
    <t>Word Masters Club</t>
  </si>
  <si>
    <t>4245 Johnny Cake Ridge Road</t>
  </si>
  <si>
    <t>55122-2613</t>
  </si>
  <si>
    <t>F</t>
  </si>
  <si>
    <t>Hiawatha Valley Club #205</t>
  </si>
  <si>
    <t>470 Fairview Boulevard</t>
  </si>
  <si>
    <t>Red Wing</t>
  </si>
  <si>
    <t>IBM Toastmasters Club</t>
  </si>
  <si>
    <t>3605 US-52</t>
  </si>
  <si>
    <t>Rochester</t>
  </si>
  <si>
    <t>Lunchbunch Toastmasters</t>
  </si>
  <si>
    <t>3033 41st St NW</t>
  </si>
  <si>
    <t>Pine Island Club</t>
  </si>
  <si>
    <t>214 3rd St SW</t>
  </si>
  <si>
    <t>Pine Island</t>
  </si>
  <si>
    <t>55963-9307</t>
  </si>
  <si>
    <t>Bright Monday</t>
  </si>
  <si>
    <t>200 1st St SW</t>
  </si>
  <si>
    <t>55905-0001</t>
  </si>
  <si>
    <t>Humor-US Club</t>
  </si>
  <si>
    <t>500 1st St SW</t>
  </si>
  <si>
    <t>Nighttime Talkers</t>
  </si>
  <si>
    <t>565 1st Street SW</t>
  </si>
  <si>
    <t>Rochester Break Of Day Toastmasters Club</t>
  </si>
  <si>
    <t>500 1st Street SW</t>
  </si>
  <si>
    <t>TNT- Toastmasters - N - Technology</t>
  </si>
  <si>
    <t>Chamber Toastmasters</t>
  </si>
  <si>
    <t>220 South Broadway</t>
  </si>
  <si>
    <t>Faithfully Speaking</t>
  </si>
  <si>
    <t>211 2nd St NW</t>
  </si>
  <si>
    <t>Nurse Masters</t>
  </si>
  <si>
    <t>1216 2nd St SW</t>
  </si>
  <si>
    <t>55902-1906</t>
  </si>
  <si>
    <t>Mayo Hi-Nooners Club</t>
  </si>
  <si>
    <t>200 1st Street Southwest</t>
  </si>
  <si>
    <t>Rochester Suburban Club</t>
  </si>
  <si>
    <t>Southern Minnesota Mentors Club</t>
  </si>
  <si>
    <t>201 W Center St</t>
  </si>
  <si>
    <t>55902-3003</t>
  </si>
  <si>
    <t>Strivers Toastmasters</t>
  </si>
  <si>
    <t>100 2nd St SW</t>
  </si>
  <si>
    <t>Austin-nites Toastmasters</t>
  </si>
  <si>
    <t>329 N Main St</t>
  </si>
  <si>
    <t>Austin</t>
  </si>
  <si>
    <t>Owatonna Club</t>
  </si>
  <si>
    <t>329 Cedar Ave N</t>
  </si>
  <si>
    <t>Owatonna</t>
  </si>
  <si>
    <t>Speakers Of The House Club</t>
  </si>
  <si>
    <t>105 Elm Ave N</t>
  </si>
  <si>
    <t>Tuesday With Toastmasters Club</t>
  </si>
  <si>
    <t>1 Hormel Place</t>
  </si>
  <si>
    <t>M</t>
  </si>
  <si>
    <t>Russell H Conwell Club</t>
  </si>
  <si>
    <t>350 South 4th Street</t>
  </si>
  <si>
    <t>SPS Speaking Power</t>
  </si>
  <si>
    <t>333 S 7th St</t>
  </si>
  <si>
    <t>55402-2421</t>
  </si>
  <si>
    <t>Stagecoach Speakers - Early Risers</t>
  </si>
  <si>
    <t>550 S. 4th St</t>
  </si>
  <si>
    <t>Stagecoach Speakers Downtown Mpls</t>
  </si>
  <si>
    <t>550 South 4th Street</t>
  </si>
  <si>
    <t>Thrivent Toastmasters Club</t>
  </si>
  <si>
    <t>625 4th Ave S</t>
  </si>
  <si>
    <t>55415-1665</t>
  </si>
  <si>
    <t>Class Act Speakers</t>
  </si>
  <si>
    <t>300 South 6th Street</t>
  </si>
  <si>
    <t>Five Star Speakers Club</t>
  </si>
  <si>
    <t>200 S 6th St</t>
  </si>
  <si>
    <t>55402-1403</t>
  </si>
  <si>
    <t>Gopher Toastmasters Club</t>
  </si>
  <si>
    <t>300 S. 6th St.</t>
  </si>
  <si>
    <t>Hennepin County Toastmasters</t>
  </si>
  <si>
    <t>300 S 6th St</t>
  </si>
  <si>
    <t>55487-0999</t>
  </si>
  <si>
    <t>Roller Toasters Club</t>
  </si>
  <si>
    <t>Mall Talkers</t>
  </si>
  <si>
    <t>800 Nicollet Mall</t>
  </si>
  <si>
    <t>55402-7000</t>
  </si>
  <si>
    <t>OracleDirect Toastmasters</t>
  </si>
  <si>
    <t>900 2nd Ave S</t>
  </si>
  <si>
    <t>The Lacek Group Speakeasy</t>
  </si>
  <si>
    <t>900 Second Ave S</t>
  </si>
  <si>
    <t>Voices Of Ameriprise Financial</t>
  </si>
  <si>
    <t>910 3rd Ave S</t>
  </si>
  <si>
    <t>55402-3374</t>
  </si>
  <si>
    <t>Word Merchants Club</t>
  </si>
  <si>
    <t>1000 Nicollet Mall</t>
  </si>
  <si>
    <t>A Random Talk Down Wall Street</t>
  </si>
  <si>
    <t>121 S 8th St</t>
  </si>
  <si>
    <t>Minneapolis Club</t>
  </si>
  <si>
    <t>651 Nicollet Mall</t>
  </si>
  <si>
    <t>One Voice Club</t>
  </si>
  <si>
    <t>707 2nd Ave S</t>
  </si>
  <si>
    <t>Sales And Marketing Executives Club</t>
  </si>
  <si>
    <t>729 2nd Avenue South</t>
  </si>
  <si>
    <t>Stage Coach Speakers-Eagan</t>
  </si>
  <si>
    <t>1000 Blue Gentian Rd</t>
  </si>
  <si>
    <t>Stellar Speakers Toastmasters Club</t>
  </si>
  <si>
    <t>225 S 6th St</t>
  </si>
  <si>
    <t>55402-4601</t>
  </si>
  <si>
    <t>Antlers Toastmasters Club</t>
  </si>
  <si>
    <t>60 South 6th Street</t>
  </si>
  <si>
    <t>Goal Getters Toastmasters</t>
  </si>
  <si>
    <t>733 Marquette Avenue</t>
  </si>
  <si>
    <t>Nina Hale Speakers</t>
  </si>
  <si>
    <t>100 S 5th St</t>
  </si>
  <si>
    <t>55402-1220</t>
  </si>
  <si>
    <t>Stagecoach Speakers and Leaders - Wells Fargo Center</t>
  </si>
  <si>
    <t>90 S 7th St</t>
  </si>
  <si>
    <t>55402-3903</t>
  </si>
  <si>
    <t>Xcel Energy - XNSPeakers Club</t>
  </si>
  <si>
    <t>414 Nicollet Mall</t>
  </si>
  <si>
    <t>Butler Expressors Club</t>
  </si>
  <si>
    <t>100 N 6th St</t>
  </si>
  <si>
    <t>55403-1505</t>
  </si>
  <si>
    <t>Converse All Stars Club</t>
  </si>
  <si>
    <t>20 Washington Avenue South</t>
  </si>
  <si>
    <t>FRB $peakea$y Club</t>
  </si>
  <si>
    <t>90 Hennepin Ave</t>
  </si>
  <si>
    <t>55401-1804</t>
  </si>
  <si>
    <t>Metro Speak Easy Club</t>
  </si>
  <si>
    <t>100 Washington Ave S</t>
  </si>
  <si>
    <t>55401-2110</t>
  </si>
  <si>
    <t>NMDP Toastmasters Club</t>
  </si>
  <si>
    <t>500 N Fifth Street</t>
  </si>
  <si>
    <t>55401-1206</t>
  </si>
  <si>
    <t>N</t>
  </si>
  <si>
    <t>Golden Toasters</t>
  </si>
  <si>
    <t>222 Pleasant Street Southeast</t>
  </si>
  <si>
    <t>Pumpernickel Toastmasters</t>
  </si>
  <si>
    <t>65 11th Ave NE</t>
  </si>
  <si>
    <t>55413-1982</t>
  </si>
  <si>
    <t>Speaking In Bytes Toastmasters Club</t>
  </si>
  <si>
    <t>500 Stinson Blvd NE</t>
  </si>
  <si>
    <t>55413-2611</t>
  </si>
  <si>
    <t>Toastmasters of Pharmacy Services</t>
  </si>
  <si>
    <t>711 Kasota Ave</t>
  </si>
  <si>
    <t>West Bank Expressers Club</t>
  </si>
  <si>
    <t>309 19th Ave S</t>
  </si>
  <si>
    <t>MACMasters Toastmasters Club</t>
  </si>
  <si>
    <t>6040 28th Avenue South</t>
  </si>
  <si>
    <t>Power Up Toastmasters Club</t>
  </si>
  <si>
    <t>818 Dunwoody Blvd</t>
  </si>
  <si>
    <t>55403-1141</t>
  </si>
  <si>
    <t>Stagecoach Speakers-HMMC</t>
  </si>
  <si>
    <t>2701 Wells Fargo Way</t>
  </si>
  <si>
    <t>55467-8000</t>
  </si>
  <si>
    <t>Tale Weavers</t>
  </si>
  <si>
    <t>3701 E 50th St</t>
  </si>
  <si>
    <t>V.A.M.C. Toastmasters Club</t>
  </si>
  <si>
    <t>One Veterans Drive</t>
  </si>
  <si>
    <t>HealthToasters Club</t>
  </si>
  <si>
    <t>8170 33rd Ave S</t>
  </si>
  <si>
    <t>55425-4516</t>
  </si>
  <si>
    <t>PROS Toastmasters Club</t>
  </si>
  <si>
    <t>311 West 84th Street</t>
  </si>
  <si>
    <t>System Masters Club</t>
  </si>
  <si>
    <t>1650 W 82nd St</t>
  </si>
  <si>
    <t>55431-1407</t>
  </si>
  <si>
    <t>Toro ProsE Toastmasters Club</t>
  </si>
  <si>
    <t>8111 Lyndale Avenue South</t>
  </si>
  <si>
    <t>Dan Patch Toastmasters Club</t>
  </si>
  <si>
    <t>6715 Lake Shore Dr S</t>
  </si>
  <si>
    <t>Richfield</t>
  </si>
  <si>
    <t>55423-2333</t>
  </si>
  <si>
    <t>Money Talks</t>
  </si>
  <si>
    <t>2 Meridian Crossings</t>
  </si>
  <si>
    <t>Red Spade Speakers</t>
  </si>
  <si>
    <t>Two Meridian Crossings</t>
  </si>
  <si>
    <t>Tag Talk Toastmasters</t>
  </si>
  <si>
    <t>7601 Penn Ave S</t>
  </si>
  <si>
    <t>ANMN Toastmasters</t>
  </si>
  <si>
    <t>5280 Grandview Square</t>
  </si>
  <si>
    <t>Lakers Toastmasters Club #388</t>
  </si>
  <si>
    <t>4113 W. 54th St.</t>
  </si>
  <si>
    <t>Realtors (all Welcome) Toastmasters Club</t>
  </si>
  <si>
    <t>7250 Metro Boulevard</t>
  </si>
  <si>
    <t>Spartan Speakers Club</t>
  </si>
  <si>
    <t>7171 France Ave S</t>
  </si>
  <si>
    <t>zzFolding</t>
  </si>
  <si>
    <t>BI Worldwide Toastmasters</t>
  </si>
  <si>
    <t>7540 Bush Lake Rd</t>
  </si>
  <si>
    <t>55439-2803</t>
  </si>
  <si>
    <t>Bluff Country Toastmasters Club</t>
  </si>
  <si>
    <t>121 West Jefferson Street</t>
  </si>
  <si>
    <t>Spring Valley</t>
  </si>
  <si>
    <t>Flyin' Toasters</t>
  </si>
  <si>
    <t>14300 Judicial Road</t>
  </si>
  <si>
    <t>55306-4890</t>
  </si>
  <si>
    <t>Free Speakers</t>
  </si>
  <si>
    <t>1 Meridian Crossings</t>
  </si>
  <si>
    <t>55423-3937</t>
  </si>
  <si>
    <t>Positively Outspoken Club</t>
  </si>
  <si>
    <t>8565 Eagle Point Circle</t>
  </si>
  <si>
    <t>Lake Elmo/Woodbury</t>
  </si>
  <si>
    <t>SPH Toastmasters</t>
  </si>
  <si>
    <t>420 Delaware St SE</t>
  </si>
  <si>
    <t>Toastmasters Too!</t>
  </si>
  <si>
    <t>125 Elton Hills Dr NW</t>
  </si>
  <si>
    <t>Tongues Untied</t>
  </si>
  <si>
    <t>4700 W. 77th Street</t>
  </si>
  <si>
    <t>55435-4818</t>
  </si>
  <si>
    <t>Winona Toastmasters</t>
  </si>
  <si>
    <t>207 Lafayette St</t>
  </si>
  <si>
    <t>Winona</t>
  </si>
  <si>
    <t>55987-3581</t>
  </si>
  <si>
    <t>Lurie Toastmasters</t>
  </si>
  <si>
    <t>2501 Wayzata Blvd</t>
  </si>
  <si>
    <t>55405-2139</t>
  </si>
  <si>
    <t>SUSPENDED 3/30</t>
  </si>
  <si>
    <t>Folded</t>
  </si>
  <si>
    <t>Confirmed closure</t>
  </si>
  <si>
    <t>w/o folding</t>
  </si>
  <si>
    <t>w/ folding</t>
  </si>
  <si>
    <t>Four clubs moving to Division C</t>
  </si>
  <si>
    <t>Six clubs moving to Division C</t>
  </si>
  <si>
    <t>Three clubs moving to Division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</si>
</sst>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Arial"/>
    </font>
    <font>
      <b/>
      <sz val="11"/>
      <color rgb="FF000000"/>
      <name val="Calibri"/>
    </font>
    <font>
      <b/>
      <sz val="14"/>
      <color theme="1"/>
      <name val="Calibri"/>
    </font>
    <font>
      <sz val="11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rgb="FFFF0000"/>
      <name val="Arial"/>
    </font>
    <font>
      <sz val="10"/>
      <color rgb="FF7030A0"/>
      <name val="Arial"/>
    </font>
    <font>
      <sz val="10"/>
      <color rgb="FF00B050"/>
      <name val="Arial"/>
    </font>
    <font>
      <sz val="10"/>
      <color rgb="FF2E75B5"/>
      <name val="Arial"/>
    </font>
    <font>
      <sz val="10"/>
      <color rgb="FF9966FF"/>
      <name val="Arial"/>
    </font>
    <font>
      <i/>
      <sz val="10"/>
      <color rgb="FF000000"/>
      <name val="Arial"/>
    </font>
    <font>
      <b/>
      <sz val="11"/>
      <color rgb="FF4472C4"/>
      <name val="Calibri"/>
    </font>
    <font>
      <b/>
      <i/>
      <sz val="10"/>
      <color rgb="FFFF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rgb="FF999999"/>
      </patternFill>
    </fill>
    <fill>
      <patternFill patternType="solid">
        <fgColor theme="0" tint="-0.34998626667073579"/>
        <bgColor rgb="FF999999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7" fillId="0" borderId="0" xfId="0" applyFont="1"/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8" fillId="0" borderId="3" xfId="0" applyFont="1" applyBorder="1" applyAlignment="1"/>
    <xf numFmtId="0" fontId="7" fillId="0" borderId="3" xfId="0" applyFont="1" applyBorder="1"/>
    <xf numFmtId="0" fontId="4" fillId="0" borderId="7" xfId="0" applyFont="1" applyBorder="1"/>
    <xf numFmtId="0" fontId="15" fillId="0" borderId="3" xfId="0" applyFont="1" applyBorder="1"/>
    <xf numFmtId="0" fontId="15" fillId="0" borderId="2" xfId="0" applyFont="1" applyBorder="1"/>
    <xf numFmtId="0" fontId="16" fillId="3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0" fillId="0" borderId="0" xfId="0" applyFont="1" applyBorder="1" applyAlignment="1"/>
    <xf numFmtId="0" fontId="5" fillId="0" borderId="15" xfId="0" applyFont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14" fillId="3" borderId="15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3" fillId="0" borderId="0" xfId="0" applyFont="1" applyBorder="1"/>
    <xf numFmtId="0" fontId="8" fillId="0" borderId="0" xfId="0" applyFont="1" applyBorder="1" applyAlignment="1"/>
    <xf numFmtId="0" fontId="6" fillId="0" borderId="0" xfId="0" applyFont="1" applyBorder="1"/>
    <xf numFmtId="0" fontId="5" fillId="2" borderId="24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vertical="top" wrapText="1"/>
    </xf>
    <xf numFmtId="0" fontId="14" fillId="4" borderId="22" xfId="0" applyFont="1" applyFill="1" applyBorder="1" applyAlignment="1">
      <alignment vertical="top" wrapText="1"/>
    </xf>
    <xf numFmtId="0" fontId="14" fillId="4" borderId="23" xfId="0" applyFont="1" applyFill="1" applyBorder="1" applyAlignment="1">
      <alignment vertical="top" wrapText="1"/>
    </xf>
    <xf numFmtId="0" fontId="14" fillId="4" borderId="15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14" fillId="4" borderId="20" xfId="0" applyFont="1" applyFill="1" applyBorder="1" applyAlignment="1">
      <alignment vertical="top" wrapText="1"/>
    </xf>
    <xf numFmtId="0" fontId="5" fillId="4" borderId="27" xfId="0" applyFont="1" applyFill="1" applyBorder="1" applyAlignment="1">
      <alignment vertical="top" wrapText="1"/>
    </xf>
    <xf numFmtId="0" fontId="14" fillId="4" borderId="28" xfId="0" applyFont="1" applyFill="1" applyBorder="1" applyAlignment="1">
      <alignment vertical="top" wrapText="1"/>
    </xf>
    <xf numFmtId="0" fontId="5" fillId="4" borderId="28" xfId="0" applyFont="1" applyFill="1" applyBorder="1" applyAlignment="1">
      <alignment vertical="top" wrapText="1"/>
    </xf>
    <xf numFmtId="0" fontId="14" fillId="4" borderId="29" xfId="0" applyFont="1" applyFill="1" applyBorder="1" applyAlignment="1">
      <alignment vertical="top" wrapText="1"/>
    </xf>
    <xf numFmtId="0" fontId="14" fillId="4" borderId="21" xfId="0" applyFont="1" applyFill="1" applyBorder="1" applyAlignment="1">
      <alignment vertical="top" wrapText="1"/>
    </xf>
    <xf numFmtId="0" fontId="8" fillId="5" borderId="3" xfId="0" applyFont="1" applyFill="1" applyBorder="1" applyAlignment="1"/>
    <xf numFmtId="0" fontId="6" fillId="5" borderId="0" xfId="0" applyFont="1" applyFill="1"/>
    <xf numFmtId="0" fontId="6" fillId="0" borderId="3" xfId="0" applyFont="1" applyFill="1" applyBorder="1"/>
    <xf numFmtId="0" fontId="8" fillId="0" borderId="3" xfId="0" applyFont="1" applyFill="1" applyBorder="1" applyAlignment="1"/>
    <xf numFmtId="0" fontId="6" fillId="0" borderId="9" xfId="0" applyFont="1" applyFill="1" applyBorder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0" fontId="6" fillId="0" borderId="13" xfId="0" applyFont="1" applyFill="1" applyBorder="1"/>
    <xf numFmtId="0" fontId="8" fillId="0" borderId="13" xfId="0" applyFont="1" applyBorder="1" applyAlignment="1"/>
    <xf numFmtId="0" fontId="6" fillId="0" borderId="11" xfId="0" applyFont="1" applyFill="1" applyBorder="1"/>
    <xf numFmtId="0" fontId="6" fillId="5" borderId="8" xfId="0" applyFont="1" applyFill="1" applyBorder="1"/>
    <xf numFmtId="0" fontId="6" fillId="5" borderId="11" xfId="0" applyFont="1" applyFill="1" applyBorder="1"/>
    <xf numFmtId="0" fontId="8" fillId="5" borderId="12" xfId="0" applyFont="1" applyFill="1" applyBorder="1" applyAlignment="1"/>
    <xf numFmtId="0" fontId="5" fillId="0" borderId="28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10" fillId="2" borderId="28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7" fillId="0" borderId="1" xfId="0" applyFont="1" applyBorder="1"/>
    <xf numFmtId="0" fontId="3" fillId="0" borderId="4" xfId="0" applyFont="1" applyBorder="1"/>
    <xf numFmtId="0" fontId="2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6" fillId="0" borderId="37" xfId="0" applyFont="1" applyBorder="1"/>
    <xf numFmtId="0" fontId="3" fillId="0" borderId="31" xfId="0" applyFont="1" applyBorder="1"/>
    <xf numFmtId="0" fontId="6" fillId="0" borderId="2" xfId="0" applyFont="1" applyBorder="1"/>
    <xf numFmtId="0" fontId="3" fillId="0" borderId="32" xfId="0" applyFont="1" applyBorder="1"/>
    <xf numFmtId="0" fontId="6" fillId="0" borderId="30" xfId="0" applyFont="1" applyBorder="1"/>
    <xf numFmtId="0" fontId="3" fillId="0" borderId="33" xfId="0" applyFont="1" applyBorder="1"/>
    <xf numFmtId="0" fontId="17" fillId="0" borderId="14" xfId="0" applyFont="1" applyBorder="1" applyAlignment="1">
      <alignment horizontal="right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17" fillId="5" borderId="19" xfId="0" applyFont="1" applyFill="1" applyBorder="1" applyAlignment="1">
      <alignment vertical="top" wrapText="1"/>
    </xf>
    <xf numFmtId="0" fontId="17" fillId="5" borderId="15" xfId="0" applyFont="1" applyFill="1" applyBorder="1" applyAlignment="1">
      <alignment vertical="top" wrapText="1"/>
    </xf>
    <xf numFmtId="0" fontId="17" fillId="5" borderId="20" xfId="0" applyFont="1" applyFill="1" applyBorder="1" applyAlignment="1">
      <alignment vertical="top" wrapText="1"/>
    </xf>
    <xf numFmtId="0" fontId="6" fillId="5" borderId="3" xfId="0" applyFont="1" applyFill="1" applyBorder="1"/>
    <xf numFmtId="0" fontId="18" fillId="0" borderId="3" xfId="0" applyFont="1" applyBorder="1"/>
  </cellXfs>
  <cellStyles count="1">
    <cellStyle name="Normal" xfId="0" builtinId="0"/>
  </cellStyles>
  <dxfs count="502"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C000"/>
      </font>
      <fill>
        <patternFill patternType="none"/>
      </fill>
    </dxf>
    <dxf>
      <font>
        <color rgb="FFBF9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70C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1"/>
  <sheetViews>
    <sheetView tabSelected="1" workbookViewId="0">
      <selection activeCell="C21" sqref="C21"/>
    </sheetView>
  </sheetViews>
  <sheetFormatPr defaultColWidth="12.625" defaultRowHeight="15" customHeight="1" x14ac:dyDescent="0.2"/>
  <cols>
    <col min="2" max="2" width="62.375" customWidth="1"/>
    <col min="11" max="13" width="0" hidden="1" customWidth="1"/>
    <col min="14" max="16" width="14.375" hidden="1" customWidth="1"/>
    <col min="17" max="33" width="14.375" customWidth="1"/>
  </cols>
  <sheetData>
    <row r="1" spans="1:16" ht="19.5" thickBot="1" x14ac:dyDescent="0.35">
      <c r="A1" s="1"/>
      <c r="B1" s="2"/>
      <c r="D1" s="82" t="s">
        <v>1</v>
      </c>
      <c r="E1" s="83"/>
      <c r="F1" s="83"/>
      <c r="G1" s="83"/>
      <c r="H1" s="83"/>
      <c r="I1" s="84"/>
      <c r="J1" s="42"/>
      <c r="K1" s="5"/>
      <c r="L1" s="6"/>
      <c r="M1" s="5"/>
      <c r="N1" s="6"/>
      <c r="O1" s="6"/>
      <c r="P1" s="6"/>
    </row>
    <row r="2" spans="1:16" x14ac:dyDescent="0.25">
      <c r="A2" s="7" t="s">
        <v>15</v>
      </c>
      <c r="B2" s="8" t="s">
        <v>20</v>
      </c>
      <c r="C2" s="91" t="s">
        <v>481</v>
      </c>
      <c r="D2" s="70" t="str">
        <f t="shared" ref="D2:D7" si="0">CONCATENATE(K2,": ",L2)</f>
        <v>N1: 6</v>
      </c>
      <c r="E2" s="63" t="str">
        <f t="shared" ref="E2:E8" si="1">CONCATENATE(M2,": ",N2)</f>
        <v>M11: 5</v>
      </c>
      <c r="F2" s="63" t="str">
        <f t="shared" ref="F2:F7" si="2">CONCATENATE(O2,": ",P2)</f>
        <v>C21: 5</v>
      </c>
      <c r="G2" s="62" t="str">
        <f t="shared" ref="G2:G8" si="3">CONCATENATE(K9,": ",L9)</f>
        <v>D31: 4</v>
      </c>
      <c r="H2" s="63" t="str">
        <f t="shared" ref="H2:H7" si="4">CONCATENATE(M9,": ",N9)</f>
        <v>E41: 4</v>
      </c>
      <c r="I2" s="64" t="str">
        <f t="shared" ref="I2:I7" si="5">CONCATENATE(O9,": ",P9)</f>
        <v>F51: 4</v>
      </c>
      <c r="J2" s="43"/>
      <c r="K2" s="59" t="s">
        <v>25</v>
      </c>
      <c r="L2" s="6">
        <f>COUNTIF('All clubs'!A:A,"1")</f>
        <v>6</v>
      </c>
      <c r="M2" s="5" t="s">
        <v>28</v>
      </c>
      <c r="N2" s="6">
        <f>COUNTIF('All clubs'!A:A,"11")</f>
        <v>5</v>
      </c>
      <c r="O2" s="6" t="s">
        <v>30</v>
      </c>
      <c r="P2" s="6">
        <f>COUNTIF('All clubs'!A:A,"21")</f>
        <v>5</v>
      </c>
    </row>
    <row r="3" spans="1:16" x14ac:dyDescent="0.25">
      <c r="A3" s="77" t="s">
        <v>31</v>
      </c>
      <c r="B3" s="10" t="s">
        <v>34</v>
      </c>
      <c r="C3" s="91"/>
      <c r="D3" s="71" t="str">
        <f t="shared" si="0"/>
        <v>N2: 6</v>
      </c>
      <c r="E3" s="61" t="str">
        <f t="shared" si="1"/>
        <v>M12: 5</v>
      </c>
      <c r="F3" s="58" t="str">
        <f t="shared" si="2"/>
        <v>C22: 5</v>
      </c>
      <c r="G3" s="60" t="str">
        <f t="shared" si="3"/>
        <v>D32: 5</v>
      </c>
      <c r="H3" s="61" t="str">
        <f t="shared" si="4"/>
        <v>E42: 4</v>
      </c>
      <c r="I3" s="65" t="str">
        <f t="shared" si="5"/>
        <v>F52: 5</v>
      </c>
      <c r="J3" s="43"/>
      <c r="K3" s="59" t="s">
        <v>36</v>
      </c>
      <c r="L3" s="6">
        <f>COUNTIF('All clubs'!A:A,"2")</f>
        <v>6</v>
      </c>
      <c r="M3" s="5" t="s">
        <v>38</v>
      </c>
      <c r="N3" s="6">
        <f>COUNTIF('All clubs'!A:A,"12")</f>
        <v>5</v>
      </c>
      <c r="O3" s="59" t="s">
        <v>39</v>
      </c>
      <c r="P3" s="6">
        <f>COUNTIF('All clubs'!A:A,"22")</f>
        <v>5</v>
      </c>
    </row>
    <row r="4" spans="1:16" x14ac:dyDescent="0.25">
      <c r="A4" s="78"/>
      <c r="B4" s="10" t="s">
        <v>43</v>
      </c>
      <c r="C4" s="91"/>
      <c r="D4" s="69" t="str">
        <f t="shared" si="0"/>
        <v>N3: 4</v>
      </c>
      <c r="E4" s="61" t="str">
        <f t="shared" si="1"/>
        <v>M13: 5</v>
      </c>
      <c r="F4" s="61" t="str">
        <f t="shared" si="2"/>
        <v>C23: 5</v>
      </c>
      <c r="G4" s="60" t="str">
        <f t="shared" si="3"/>
        <v>D33: 4</v>
      </c>
      <c r="H4" s="61" t="str">
        <f t="shared" si="4"/>
        <v>E43: 5</v>
      </c>
      <c r="I4" s="72" t="str">
        <f t="shared" si="5"/>
        <v>F53: 4</v>
      </c>
      <c r="J4" s="43"/>
      <c r="K4" s="5" t="s">
        <v>48</v>
      </c>
      <c r="L4" s="6">
        <f>COUNTIF('All clubs'!A:A,"3")</f>
        <v>4</v>
      </c>
      <c r="M4" s="5" t="s">
        <v>52</v>
      </c>
      <c r="N4" s="6">
        <f>COUNTIF('All clubs'!A:A,"13")</f>
        <v>5</v>
      </c>
      <c r="O4" s="5" t="s">
        <v>58</v>
      </c>
      <c r="P4" s="6">
        <f>COUNTIF('All clubs'!A:A,"23")</f>
        <v>5</v>
      </c>
    </row>
    <row r="5" spans="1:16" x14ac:dyDescent="0.25">
      <c r="A5" s="79"/>
      <c r="B5" s="10" t="s">
        <v>66</v>
      </c>
      <c r="C5" s="91"/>
      <c r="D5" s="71" t="str">
        <f t="shared" si="0"/>
        <v>N4: 5</v>
      </c>
      <c r="E5" s="61" t="str">
        <f t="shared" si="1"/>
        <v>M14: 5</v>
      </c>
      <c r="F5" s="58" t="str">
        <f t="shared" si="2"/>
        <v>C24: 6</v>
      </c>
      <c r="G5" s="60" t="str">
        <f t="shared" si="3"/>
        <v>D34: 3</v>
      </c>
      <c r="H5" s="61" t="str">
        <f t="shared" si="4"/>
        <v>E44: 4</v>
      </c>
      <c r="I5" s="72" t="str">
        <f t="shared" si="5"/>
        <v>F54: 5</v>
      </c>
      <c r="J5" s="43"/>
      <c r="K5" s="59" t="s">
        <v>73</v>
      </c>
      <c r="L5" s="6">
        <f>COUNTIF('All clubs'!A:A,"4")</f>
        <v>5</v>
      </c>
      <c r="M5" s="5" t="s">
        <v>75</v>
      </c>
      <c r="N5" s="6">
        <f>COUNTIF('All clubs'!A:A,"14")</f>
        <v>5</v>
      </c>
      <c r="O5" s="59" t="s">
        <v>76</v>
      </c>
      <c r="P5" s="6">
        <f>COUNTIF('All clubs'!A:A,"24")</f>
        <v>6</v>
      </c>
    </row>
    <row r="6" spans="1:16" x14ac:dyDescent="0.25">
      <c r="A6" s="77" t="s">
        <v>77</v>
      </c>
      <c r="B6" s="99" t="s">
        <v>482</v>
      </c>
      <c r="C6" s="91"/>
      <c r="D6" s="71" t="str">
        <f t="shared" si="0"/>
        <v>N5: 5</v>
      </c>
      <c r="E6" s="61" t="str">
        <f t="shared" si="1"/>
        <v>M15: 5</v>
      </c>
      <c r="F6" s="61" t="str">
        <f t="shared" si="2"/>
        <v>C25: 4</v>
      </c>
      <c r="G6" s="60" t="str">
        <f t="shared" si="3"/>
        <v>D35: 4</v>
      </c>
      <c r="H6" s="61" t="str">
        <f t="shared" si="4"/>
        <v>E45: 5</v>
      </c>
      <c r="I6" s="65" t="str">
        <f t="shared" si="5"/>
        <v>F55: 4</v>
      </c>
      <c r="J6" s="43"/>
      <c r="K6" s="59" t="s">
        <v>84</v>
      </c>
      <c r="L6" s="6">
        <f>COUNTIF('All clubs'!A:A,"5")</f>
        <v>5</v>
      </c>
      <c r="M6" s="5" t="s">
        <v>88</v>
      </c>
      <c r="N6" s="6">
        <f>COUNTIF('All clubs'!A:A,"15")</f>
        <v>5</v>
      </c>
      <c r="O6" s="5" t="s">
        <v>89</v>
      </c>
      <c r="P6" s="6">
        <f>COUNTIF('All clubs'!A:A,"25")</f>
        <v>4</v>
      </c>
    </row>
    <row r="7" spans="1:16" x14ac:dyDescent="0.25">
      <c r="A7" s="79"/>
      <c r="B7" s="10" t="s">
        <v>66</v>
      </c>
      <c r="C7" s="91"/>
      <c r="D7" s="85" t="str">
        <f t="shared" si="0"/>
        <v>N total: 26</v>
      </c>
      <c r="E7" s="9" t="str">
        <f t="shared" si="1"/>
        <v>M16: 5</v>
      </c>
      <c r="F7" s="87" t="str">
        <f t="shared" si="2"/>
        <v>C total: 25</v>
      </c>
      <c r="G7" s="98" t="str">
        <f t="shared" si="3"/>
        <v>D36: 4</v>
      </c>
      <c r="H7" s="87" t="str">
        <f t="shared" si="4"/>
        <v>E total: 22</v>
      </c>
      <c r="I7" s="89" t="str">
        <f t="shared" si="5"/>
        <v>F total: 22</v>
      </c>
      <c r="J7" s="44"/>
      <c r="K7" s="5" t="s">
        <v>102</v>
      </c>
      <c r="L7" s="5">
        <f>SUM(L2:L6)</f>
        <v>26</v>
      </c>
      <c r="M7" s="5" t="s">
        <v>103</v>
      </c>
      <c r="N7" s="6">
        <f>COUNTIF('All clubs'!A:A,"16")</f>
        <v>5</v>
      </c>
      <c r="O7" s="5" t="s">
        <v>106</v>
      </c>
      <c r="P7" s="5">
        <f>SUM(P2:P6)</f>
        <v>25</v>
      </c>
    </row>
    <row r="8" spans="1:16" ht="15.75" thickBot="1" x14ac:dyDescent="0.3">
      <c r="A8" s="77" t="s">
        <v>109</v>
      </c>
      <c r="B8" s="99" t="s">
        <v>483</v>
      </c>
      <c r="C8" s="91"/>
      <c r="D8" s="86"/>
      <c r="E8" s="68" t="str">
        <f t="shared" si="1"/>
        <v>M total: 30</v>
      </c>
      <c r="F8" s="88"/>
      <c r="G8" s="68" t="str">
        <f t="shared" si="3"/>
        <v>D total: 24</v>
      </c>
      <c r="H8" s="88"/>
      <c r="I8" s="90"/>
      <c r="J8" s="42"/>
      <c r="M8" s="5" t="s">
        <v>110</v>
      </c>
      <c r="N8" s="5">
        <f>SUM(N2:N7)</f>
        <v>30</v>
      </c>
    </row>
    <row r="9" spans="1:16" x14ac:dyDescent="0.25">
      <c r="A9" s="78"/>
      <c r="B9" s="99" t="s">
        <v>484</v>
      </c>
      <c r="C9" s="91" t="s">
        <v>480</v>
      </c>
      <c r="D9" s="70" t="str">
        <f>CONCATENATE(K2,": ",L2-1)</f>
        <v>N1: 5</v>
      </c>
      <c r="E9" s="63" t="str">
        <f>CONCATENATE(M2,": ",N2)</f>
        <v>M11: 5</v>
      </c>
      <c r="F9" s="63" t="str">
        <f>CONCATENATE(O2,": ",P2)</f>
        <v>C21: 5</v>
      </c>
      <c r="G9" s="62" t="str">
        <f>CONCATENATE(K9,": ",L9)</f>
        <v>D31: 4</v>
      </c>
      <c r="H9" s="63" t="str">
        <f>CONCATENATE(M9,": ",N9)</f>
        <v>E41: 4</v>
      </c>
      <c r="I9" s="64" t="str">
        <f>CONCATENATE(O9,": ",P9)</f>
        <v>F51: 4</v>
      </c>
      <c r="J9" s="6"/>
      <c r="K9" s="6" t="s">
        <v>111</v>
      </c>
      <c r="L9" s="6">
        <f>COUNTIF('All clubs'!A:A,"31")</f>
        <v>4</v>
      </c>
      <c r="M9" s="6" t="s">
        <v>112</v>
      </c>
      <c r="N9" s="6">
        <f>COUNTIF('All clubs'!A:A,"41")</f>
        <v>4</v>
      </c>
      <c r="O9" s="6" t="s">
        <v>115</v>
      </c>
      <c r="P9" s="6">
        <f>COUNTIF('All clubs'!A:A,"51")</f>
        <v>4</v>
      </c>
    </row>
    <row r="10" spans="1:16" x14ac:dyDescent="0.25">
      <c r="A10" s="79"/>
      <c r="B10" s="10" t="s">
        <v>66</v>
      </c>
      <c r="C10" s="91"/>
      <c r="D10" s="71" t="str">
        <f>CONCATENATE(K3,": ",L3-1)</f>
        <v>N2: 5</v>
      </c>
      <c r="E10" s="61" t="str">
        <f t="shared" ref="E10:E15" si="6">CONCATENATE(M3,": ",N3)</f>
        <v>M12: 5</v>
      </c>
      <c r="F10" s="58" t="str">
        <f>CONCATENATE(O3,": ",P3-1)</f>
        <v>C22: 4</v>
      </c>
      <c r="G10" s="60" t="str">
        <f t="shared" ref="G10:G15" si="7">CONCATENATE(K10,": ",L10)</f>
        <v>D32: 5</v>
      </c>
      <c r="H10" s="61" t="str">
        <f t="shared" ref="H10:H13" si="8">CONCATENATE(M10,": ",N10)</f>
        <v>E42: 4</v>
      </c>
      <c r="I10" s="65" t="str">
        <f t="shared" ref="I10:I13" si="9">CONCATENATE(O10,": ",P10)</f>
        <v>F52: 5</v>
      </c>
      <c r="J10" s="5"/>
      <c r="K10" s="5" t="s">
        <v>116</v>
      </c>
      <c r="L10" s="6">
        <f>COUNTIF('All clubs'!A:A,"32")</f>
        <v>5</v>
      </c>
      <c r="M10" s="5" t="s">
        <v>117</v>
      </c>
      <c r="N10" s="6">
        <f>COUNTIF('All clubs'!A:A,"42")</f>
        <v>4</v>
      </c>
      <c r="O10" s="5" t="s">
        <v>118</v>
      </c>
      <c r="P10" s="6">
        <f>COUNTIF('All clubs'!A:A,"52")</f>
        <v>5</v>
      </c>
    </row>
    <row r="11" spans="1:16" x14ac:dyDescent="0.25">
      <c r="A11" s="10" t="s">
        <v>119</v>
      </c>
      <c r="B11" s="10" t="s">
        <v>121</v>
      </c>
      <c r="C11" s="91"/>
      <c r="D11" s="69" t="str">
        <f t="shared" ref="D11" si="10">CONCATENATE(K4,": ",L4)</f>
        <v>N3: 4</v>
      </c>
      <c r="E11" s="61" t="str">
        <f t="shared" si="6"/>
        <v>M13: 5</v>
      </c>
      <c r="F11" s="61" t="str">
        <f t="shared" ref="F11:F13" si="11">CONCATENATE(O4,": ",P4)</f>
        <v>C23: 5</v>
      </c>
      <c r="G11" s="60" t="str">
        <f t="shared" si="7"/>
        <v>D33: 4</v>
      </c>
      <c r="H11" s="61" t="str">
        <f t="shared" si="8"/>
        <v>E43: 5</v>
      </c>
      <c r="I11" s="72" t="str">
        <f>CONCATENATE(O11,": ",P11-1)</f>
        <v>F53: 3</v>
      </c>
      <c r="J11" s="5"/>
      <c r="K11" s="5" t="s">
        <v>123</v>
      </c>
      <c r="L11" s="6">
        <f>COUNTIF('All clubs'!A:A,"33")</f>
        <v>4</v>
      </c>
      <c r="M11" s="5" t="s">
        <v>124</v>
      </c>
      <c r="N11" s="6">
        <f>COUNTIF('All clubs'!A:A,"43")</f>
        <v>5</v>
      </c>
      <c r="O11" s="59" t="s">
        <v>125</v>
      </c>
      <c r="P11" s="6">
        <f>COUNTIF('All clubs'!A:A,"53")</f>
        <v>4</v>
      </c>
    </row>
    <row r="12" spans="1:16" x14ac:dyDescent="0.25">
      <c r="A12" s="77" t="s">
        <v>126</v>
      </c>
      <c r="B12" s="10" t="s">
        <v>129</v>
      </c>
      <c r="C12" s="91"/>
      <c r="D12" s="71" t="str">
        <f>CONCATENATE(K5,": ",L5-1)</f>
        <v>N4: 4</v>
      </c>
      <c r="E12" s="61" t="str">
        <f t="shared" si="6"/>
        <v>M14: 5</v>
      </c>
      <c r="F12" s="58" t="str">
        <f>CONCATENATE(O5,": ",P5-1)</f>
        <v>C24: 5</v>
      </c>
      <c r="G12" s="60" t="str">
        <f t="shared" si="7"/>
        <v>D34: 3</v>
      </c>
      <c r="H12" s="61" t="str">
        <f t="shared" si="8"/>
        <v>E44: 4</v>
      </c>
      <c r="I12" s="72" t="str">
        <f>CONCATENATE(O12,": ",P12-1)</f>
        <v>F54: 4</v>
      </c>
      <c r="J12" s="5"/>
      <c r="K12" s="5" t="s">
        <v>130</v>
      </c>
      <c r="L12" s="6">
        <f>COUNTIF('All clubs'!A:A,"34")</f>
        <v>3</v>
      </c>
      <c r="M12" s="5" t="s">
        <v>131</v>
      </c>
      <c r="N12" s="6">
        <f>COUNTIF('All clubs'!A:A,"44")</f>
        <v>4</v>
      </c>
      <c r="O12" s="59" t="s">
        <v>132</v>
      </c>
      <c r="P12" s="6">
        <f>COUNTIF('All clubs'!A:A,"54")</f>
        <v>5</v>
      </c>
    </row>
    <row r="13" spans="1:16" x14ac:dyDescent="0.25">
      <c r="A13" s="78"/>
      <c r="B13" s="10" t="s">
        <v>133</v>
      </c>
      <c r="C13" s="91"/>
      <c r="D13" s="71" t="str">
        <f>CONCATENATE(K6,": ",L6-1)</f>
        <v>N5: 4</v>
      </c>
      <c r="E13" s="61" t="str">
        <f t="shared" si="6"/>
        <v>M15: 5</v>
      </c>
      <c r="F13" s="61" t="str">
        <f t="shared" si="11"/>
        <v>C25: 4</v>
      </c>
      <c r="G13" s="60" t="str">
        <f t="shared" si="7"/>
        <v>D35: 4</v>
      </c>
      <c r="H13" s="61" t="str">
        <f t="shared" si="8"/>
        <v>E45: 5</v>
      </c>
      <c r="I13" s="65" t="str">
        <f t="shared" si="9"/>
        <v>F55: 4</v>
      </c>
      <c r="J13" s="5"/>
      <c r="K13" s="5" t="s">
        <v>137</v>
      </c>
      <c r="L13" s="6">
        <f>COUNTIF('All clubs'!A:A,"35")</f>
        <v>4</v>
      </c>
      <c r="M13" s="5" t="s">
        <v>138</v>
      </c>
      <c r="N13" s="6">
        <f>COUNTIF('All clubs'!A:A,"45")</f>
        <v>5</v>
      </c>
      <c r="O13" s="5" t="s">
        <v>141</v>
      </c>
      <c r="P13" s="6">
        <f>COUNTIF('All clubs'!A:A,"55")</f>
        <v>4</v>
      </c>
    </row>
    <row r="14" spans="1:16" x14ac:dyDescent="0.25">
      <c r="A14" s="79"/>
      <c r="B14" s="10" t="s">
        <v>144</v>
      </c>
      <c r="C14" s="91"/>
      <c r="D14" s="85" t="str">
        <f>CONCATENATE(K7,": ",L7-4)</f>
        <v>N total: 22</v>
      </c>
      <c r="E14" s="61" t="str">
        <f t="shared" si="6"/>
        <v>M16: 5</v>
      </c>
      <c r="F14" s="87" t="str">
        <f>CONCATENATE(O7,": ",P7-2)</f>
        <v>C total: 23</v>
      </c>
      <c r="G14" s="98" t="str">
        <f>CONCATENATE(K14,": ",L14-1)</f>
        <v>D36: 3</v>
      </c>
      <c r="H14" s="87" t="str">
        <f>CONCATENATE(M14,": ",N14)</f>
        <v>E total: 22</v>
      </c>
      <c r="I14" s="89" t="str">
        <f>CONCATENATE(O14,": ",P14-2)</f>
        <v>F total: 20</v>
      </c>
      <c r="J14" s="5"/>
      <c r="K14" s="5" t="s">
        <v>146</v>
      </c>
      <c r="L14" s="6">
        <f>COUNTIF('All clubs'!A:A,"36")</f>
        <v>4</v>
      </c>
      <c r="M14" s="5" t="s">
        <v>148</v>
      </c>
      <c r="N14" s="5">
        <f>SUM(N9:N13)</f>
        <v>22</v>
      </c>
      <c r="O14" s="5" t="s">
        <v>152</v>
      </c>
      <c r="P14" s="5">
        <f>SUM(P9:P13)</f>
        <v>22</v>
      </c>
    </row>
    <row r="15" spans="1:16" ht="15.75" thickBot="1" x14ac:dyDescent="0.3">
      <c r="C15" s="91"/>
      <c r="D15" s="92"/>
      <c r="E15" s="66" t="str">
        <f t="shared" si="6"/>
        <v>M total: 30</v>
      </c>
      <c r="F15" s="93"/>
      <c r="G15" s="67" t="str">
        <f>CONCATENATE(K15,": ",L15-1)</f>
        <v>D total: 23</v>
      </c>
      <c r="H15" s="93"/>
      <c r="I15" s="94"/>
      <c r="J15" s="5"/>
      <c r="K15" s="5" t="s">
        <v>155</v>
      </c>
      <c r="L15" s="5">
        <f>SUM(L9:L14)</f>
        <v>24</v>
      </c>
    </row>
    <row r="17" spans="1:2" x14ac:dyDescent="0.25">
      <c r="A17" s="80" t="s">
        <v>156</v>
      </c>
      <c r="B17" s="81"/>
    </row>
    <row r="22" spans="1:2" ht="15.75" customHeight="1" x14ac:dyDescent="0.2"/>
    <row r="23" spans="1:2" ht="15.75" customHeight="1" x14ac:dyDescent="0.2"/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6">
    <mergeCell ref="A8:A10"/>
    <mergeCell ref="A12:A14"/>
    <mergeCell ref="A17:B17"/>
    <mergeCell ref="D1:I1"/>
    <mergeCell ref="A3:A5"/>
    <mergeCell ref="A6:A7"/>
    <mergeCell ref="D7:D8"/>
    <mergeCell ref="F7:F8"/>
    <mergeCell ref="H7:H8"/>
    <mergeCell ref="I7:I8"/>
    <mergeCell ref="C2:C8"/>
    <mergeCell ref="D14:D15"/>
    <mergeCell ref="F14:F15"/>
    <mergeCell ref="H14:H15"/>
    <mergeCell ref="I14:I15"/>
    <mergeCell ref="C9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7"/>
  <sheetViews>
    <sheetView topLeftCell="A121" workbookViewId="0">
      <selection activeCell="D35" sqref="D35"/>
    </sheetView>
  </sheetViews>
  <sheetFormatPr defaultColWidth="12.625" defaultRowHeight="15" customHeight="1" x14ac:dyDescent="0.2"/>
  <cols>
    <col min="1" max="1" width="8.375" customWidth="1"/>
    <col min="2" max="2" width="13.125" customWidth="1"/>
    <col min="3" max="3" width="6.375" customWidth="1"/>
    <col min="4" max="4" width="9.125" customWidth="1"/>
    <col min="5" max="5" width="42.875" customWidth="1"/>
    <col min="6" max="6" width="23.625" customWidth="1"/>
    <col min="7" max="7" width="16.75" customWidth="1"/>
    <col min="8" max="8" width="4.875" customWidth="1"/>
    <col min="9" max="9" width="9.75" customWidth="1"/>
    <col min="10" max="10" width="16.875" customWidth="1"/>
    <col min="11" max="26" width="14.375" customWidth="1"/>
  </cols>
  <sheetData>
    <row r="1" spans="1:9" ht="15.75" customHeight="1" thickBot="1" x14ac:dyDescent="0.3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</row>
    <row r="2" spans="1:9" ht="14.25" x14ac:dyDescent="0.2">
      <c r="A2" s="21">
        <v>21</v>
      </c>
      <c r="B2" s="22" t="s">
        <v>14</v>
      </c>
      <c r="C2" s="23">
        <v>45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21</v>
      </c>
      <c r="I2" s="24">
        <v>55337</v>
      </c>
    </row>
    <row r="3" spans="1:9" ht="14.25" x14ac:dyDescent="0.2">
      <c r="A3" s="25">
        <v>21</v>
      </c>
      <c r="B3" s="18" t="s">
        <v>14</v>
      </c>
      <c r="C3" s="17">
        <v>45</v>
      </c>
      <c r="D3" s="17" t="s">
        <v>16</v>
      </c>
      <c r="E3" s="17" t="s">
        <v>22</v>
      </c>
      <c r="F3" s="17" t="s">
        <v>23</v>
      </c>
      <c r="G3" s="17" t="s">
        <v>24</v>
      </c>
      <c r="H3" s="17" t="s">
        <v>21</v>
      </c>
      <c r="I3" s="26">
        <v>55044</v>
      </c>
    </row>
    <row r="4" spans="1:9" ht="14.25" x14ac:dyDescent="0.2">
      <c r="A4" s="25">
        <v>21</v>
      </c>
      <c r="B4" s="18" t="s">
        <v>14</v>
      </c>
      <c r="C4" s="17">
        <v>45</v>
      </c>
      <c r="D4" s="17" t="s">
        <v>16</v>
      </c>
      <c r="E4" s="17" t="s">
        <v>26</v>
      </c>
      <c r="F4" s="17" t="s">
        <v>27</v>
      </c>
      <c r="G4" s="17" t="s">
        <v>29</v>
      </c>
      <c r="H4" s="17" t="s">
        <v>21</v>
      </c>
      <c r="I4" s="26">
        <v>55057</v>
      </c>
    </row>
    <row r="5" spans="1:9" ht="14.25" x14ac:dyDescent="0.2">
      <c r="A5" s="27">
        <v>21</v>
      </c>
      <c r="B5" s="18" t="s">
        <v>14</v>
      </c>
      <c r="C5" s="17">
        <v>43</v>
      </c>
      <c r="D5" s="17" t="s">
        <v>16</v>
      </c>
      <c r="E5" s="17" t="s">
        <v>32</v>
      </c>
      <c r="F5" s="17" t="s">
        <v>33</v>
      </c>
      <c r="G5" s="17" t="s">
        <v>19</v>
      </c>
      <c r="H5" s="17" t="s">
        <v>21</v>
      </c>
      <c r="I5" s="26">
        <v>55337</v>
      </c>
    </row>
    <row r="6" spans="1:9" ht="14.25" x14ac:dyDescent="0.2">
      <c r="A6" s="25">
        <v>21</v>
      </c>
      <c r="B6" s="18" t="s">
        <v>14</v>
      </c>
      <c r="C6" s="17">
        <v>45</v>
      </c>
      <c r="D6" s="17" t="s">
        <v>16</v>
      </c>
      <c r="E6" s="17" t="s">
        <v>35</v>
      </c>
      <c r="F6" s="17" t="s">
        <v>37</v>
      </c>
      <c r="G6" s="17" t="s">
        <v>19</v>
      </c>
      <c r="H6" s="17" t="s">
        <v>21</v>
      </c>
      <c r="I6" s="26">
        <v>55337</v>
      </c>
    </row>
    <row r="7" spans="1:9" ht="14.25" x14ac:dyDescent="0.2">
      <c r="A7" s="28">
        <v>22</v>
      </c>
      <c r="B7" s="20" t="s">
        <v>14</v>
      </c>
      <c r="C7" s="20">
        <v>46</v>
      </c>
      <c r="D7" s="20" t="s">
        <v>16</v>
      </c>
      <c r="E7" s="20" t="s">
        <v>60</v>
      </c>
      <c r="F7" s="20" t="s">
        <v>61</v>
      </c>
      <c r="G7" s="20" t="s">
        <v>62</v>
      </c>
      <c r="H7" s="20" t="s">
        <v>21</v>
      </c>
      <c r="I7" s="29" t="s">
        <v>63</v>
      </c>
    </row>
    <row r="8" spans="1:9" ht="14.25" x14ac:dyDescent="0.2">
      <c r="A8" s="25">
        <v>22</v>
      </c>
      <c r="B8" s="18" t="s">
        <v>14</v>
      </c>
      <c r="C8" s="17">
        <v>31</v>
      </c>
      <c r="D8" s="17" t="s">
        <v>40</v>
      </c>
      <c r="E8" s="17" t="s">
        <v>41</v>
      </c>
      <c r="F8" s="17" t="s">
        <v>42</v>
      </c>
      <c r="G8" s="17" t="s">
        <v>44</v>
      </c>
      <c r="H8" s="17" t="s">
        <v>21</v>
      </c>
      <c r="I8" s="26">
        <v>55344</v>
      </c>
    </row>
    <row r="9" spans="1:9" ht="14.25" x14ac:dyDescent="0.2">
      <c r="A9" s="27">
        <v>22</v>
      </c>
      <c r="B9" s="18" t="s">
        <v>14</v>
      </c>
      <c r="C9" s="17">
        <v>34</v>
      </c>
      <c r="D9" s="17" t="s">
        <v>40</v>
      </c>
      <c r="E9" s="17" t="s">
        <v>45</v>
      </c>
      <c r="F9" s="17" t="s">
        <v>46</v>
      </c>
      <c r="G9" s="17" t="s">
        <v>47</v>
      </c>
      <c r="H9" s="17" t="s">
        <v>21</v>
      </c>
      <c r="I9" s="26">
        <v>55379</v>
      </c>
    </row>
    <row r="10" spans="1:9" ht="14.25" x14ac:dyDescent="0.2">
      <c r="A10" s="25">
        <v>22</v>
      </c>
      <c r="B10" s="18" t="s">
        <v>14</v>
      </c>
      <c r="C10" s="17">
        <v>31</v>
      </c>
      <c r="D10" s="17" t="s">
        <v>40</v>
      </c>
      <c r="E10" s="17" t="s">
        <v>49</v>
      </c>
      <c r="F10" s="17" t="s">
        <v>50</v>
      </c>
      <c r="G10" s="17" t="s">
        <v>44</v>
      </c>
      <c r="H10" s="17" t="s">
        <v>21</v>
      </c>
      <c r="I10" s="26" t="s">
        <v>51</v>
      </c>
    </row>
    <row r="11" spans="1:9" ht="14.25" x14ac:dyDescent="0.2">
      <c r="A11" s="25">
        <v>22</v>
      </c>
      <c r="B11" s="18" t="s">
        <v>14</v>
      </c>
      <c r="C11" s="17">
        <v>31</v>
      </c>
      <c r="D11" s="17" t="s">
        <v>40</v>
      </c>
      <c r="E11" s="17" t="s">
        <v>53</v>
      </c>
      <c r="F11" s="17" t="s">
        <v>54</v>
      </c>
      <c r="G11" s="17" t="s">
        <v>44</v>
      </c>
      <c r="H11" s="17" t="s">
        <v>21</v>
      </c>
      <c r="I11" s="26">
        <v>55344</v>
      </c>
    </row>
    <row r="12" spans="1:9" ht="14.25" x14ac:dyDescent="0.2">
      <c r="A12" s="25">
        <v>23</v>
      </c>
      <c r="B12" s="17" t="s">
        <v>14</v>
      </c>
      <c r="C12" s="17">
        <v>26</v>
      </c>
      <c r="D12" s="17" t="s">
        <v>14</v>
      </c>
      <c r="E12" s="17" t="s">
        <v>55</v>
      </c>
      <c r="F12" s="17" t="s">
        <v>56</v>
      </c>
      <c r="G12" s="17" t="s">
        <v>57</v>
      </c>
      <c r="H12" s="17" t="s">
        <v>21</v>
      </c>
      <c r="I12" s="26" t="s">
        <v>59</v>
      </c>
    </row>
    <row r="13" spans="1:9" ht="14.25" x14ac:dyDescent="0.2">
      <c r="A13" s="27">
        <v>23</v>
      </c>
      <c r="B13" s="17" t="s">
        <v>14</v>
      </c>
      <c r="C13" s="19">
        <v>23</v>
      </c>
      <c r="D13" s="17" t="s">
        <v>14</v>
      </c>
      <c r="E13" s="17" t="s">
        <v>64</v>
      </c>
      <c r="F13" s="17" t="s">
        <v>65</v>
      </c>
      <c r="G13" s="17" t="s">
        <v>57</v>
      </c>
      <c r="H13" s="17" t="s">
        <v>21</v>
      </c>
      <c r="I13" s="26">
        <v>55437</v>
      </c>
    </row>
    <row r="14" spans="1:9" ht="14.25" x14ac:dyDescent="0.2">
      <c r="A14" s="25">
        <v>23</v>
      </c>
      <c r="B14" s="17" t="s">
        <v>14</v>
      </c>
      <c r="C14" s="17">
        <v>26</v>
      </c>
      <c r="D14" s="17" t="s">
        <v>14</v>
      </c>
      <c r="E14" s="17" t="s">
        <v>67</v>
      </c>
      <c r="F14" s="17" t="s">
        <v>68</v>
      </c>
      <c r="G14" s="17" t="s">
        <v>69</v>
      </c>
      <c r="H14" s="17" t="s">
        <v>21</v>
      </c>
      <c r="I14" s="26" t="s">
        <v>70</v>
      </c>
    </row>
    <row r="15" spans="1:9" ht="14.25" x14ac:dyDescent="0.2">
      <c r="A15" s="25">
        <v>23</v>
      </c>
      <c r="B15" s="17" t="s">
        <v>14</v>
      </c>
      <c r="C15" s="17">
        <v>26</v>
      </c>
      <c r="D15" s="17" t="s">
        <v>14</v>
      </c>
      <c r="E15" s="17" t="s">
        <v>71</v>
      </c>
      <c r="F15" s="17" t="s">
        <v>72</v>
      </c>
      <c r="G15" s="17" t="s">
        <v>57</v>
      </c>
      <c r="H15" s="17" t="s">
        <v>21</v>
      </c>
      <c r="I15" s="26" t="s">
        <v>74</v>
      </c>
    </row>
    <row r="16" spans="1:9" ht="14.25" x14ac:dyDescent="0.2">
      <c r="A16" s="27">
        <v>23</v>
      </c>
      <c r="B16" s="17" t="s">
        <v>14</v>
      </c>
      <c r="C16" s="17">
        <v>25</v>
      </c>
      <c r="D16" s="17" t="s">
        <v>14</v>
      </c>
      <c r="E16" s="17" t="s">
        <v>78</v>
      </c>
      <c r="F16" s="17" t="s">
        <v>79</v>
      </c>
      <c r="G16" s="17" t="s">
        <v>57</v>
      </c>
      <c r="H16" s="17" t="s">
        <v>21</v>
      </c>
      <c r="I16" s="26" t="s">
        <v>80</v>
      </c>
    </row>
    <row r="17" spans="1:10" ht="14.25" x14ac:dyDescent="0.2">
      <c r="A17" s="25">
        <v>24</v>
      </c>
      <c r="B17" s="17" t="s">
        <v>14</v>
      </c>
      <c r="C17" s="17">
        <v>25</v>
      </c>
      <c r="D17" s="17" t="s">
        <v>14</v>
      </c>
      <c r="E17" s="17" t="s">
        <v>81</v>
      </c>
      <c r="F17" s="17" t="s">
        <v>82</v>
      </c>
      <c r="G17" s="17" t="s">
        <v>69</v>
      </c>
      <c r="H17" s="17" t="s">
        <v>21</v>
      </c>
      <c r="I17" s="26" t="s">
        <v>83</v>
      </c>
    </row>
    <row r="18" spans="1:10" ht="14.25" x14ac:dyDescent="0.2">
      <c r="A18" s="25">
        <v>24</v>
      </c>
      <c r="B18" s="17" t="s">
        <v>14</v>
      </c>
      <c r="C18" s="17">
        <v>25</v>
      </c>
      <c r="D18" s="17" t="s">
        <v>14</v>
      </c>
      <c r="E18" s="17" t="s">
        <v>85</v>
      </c>
      <c r="F18" s="17" t="s">
        <v>86</v>
      </c>
      <c r="G18" s="17" t="s">
        <v>69</v>
      </c>
      <c r="H18" s="17" t="s">
        <v>21</v>
      </c>
      <c r="I18" s="26" t="s">
        <v>87</v>
      </c>
    </row>
    <row r="19" spans="1:10" ht="14.25" x14ac:dyDescent="0.2">
      <c r="A19" s="25">
        <v>24</v>
      </c>
      <c r="B19" s="17" t="s">
        <v>14</v>
      </c>
      <c r="C19" s="17">
        <v>25</v>
      </c>
      <c r="D19" s="17" t="s">
        <v>14</v>
      </c>
      <c r="E19" s="17" t="s">
        <v>90</v>
      </c>
      <c r="F19" s="17" t="s">
        <v>91</v>
      </c>
      <c r="G19" s="17" t="s">
        <v>69</v>
      </c>
      <c r="H19" s="17" t="s">
        <v>21</v>
      </c>
      <c r="I19" s="26" t="s">
        <v>92</v>
      </c>
    </row>
    <row r="20" spans="1:10" ht="14.25" x14ac:dyDescent="0.2">
      <c r="A20" s="25">
        <v>24</v>
      </c>
      <c r="B20" s="17" t="s">
        <v>14</v>
      </c>
      <c r="C20" s="17">
        <v>25</v>
      </c>
      <c r="D20" s="17" t="s">
        <v>14</v>
      </c>
      <c r="E20" s="17" t="s">
        <v>93</v>
      </c>
      <c r="F20" s="17" t="s">
        <v>94</v>
      </c>
      <c r="G20" s="17" t="s">
        <v>95</v>
      </c>
      <c r="H20" s="17" t="s">
        <v>21</v>
      </c>
      <c r="I20" s="26">
        <v>55435</v>
      </c>
    </row>
    <row r="21" spans="1:10" ht="15.75" customHeight="1" x14ac:dyDescent="0.2">
      <c r="A21" s="27">
        <v>24</v>
      </c>
      <c r="B21" s="17" t="s">
        <v>14</v>
      </c>
      <c r="C21" s="17">
        <v>26</v>
      </c>
      <c r="D21" s="17" t="s">
        <v>14</v>
      </c>
      <c r="E21" s="17" t="s">
        <v>96</v>
      </c>
      <c r="F21" s="17" t="s">
        <v>97</v>
      </c>
      <c r="G21" s="17" t="s">
        <v>57</v>
      </c>
      <c r="H21" s="17" t="s">
        <v>21</v>
      </c>
      <c r="I21" s="26" t="s">
        <v>98</v>
      </c>
    </row>
    <row r="22" spans="1:10" ht="15.75" customHeight="1" x14ac:dyDescent="0.2">
      <c r="A22" s="28">
        <v>24</v>
      </c>
      <c r="B22" s="20" t="s">
        <v>14</v>
      </c>
      <c r="C22" s="20">
        <v>24</v>
      </c>
      <c r="D22" s="20" t="s">
        <v>14</v>
      </c>
      <c r="E22" s="20" t="s">
        <v>467</v>
      </c>
      <c r="F22" s="20" t="s">
        <v>468</v>
      </c>
      <c r="G22" s="20" t="s">
        <v>95</v>
      </c>
      <c r="H22" s="20" t="s">
        <v>21</v>
      </c>
      <c r="I22" s="29" t="s">
        <v>469</v>
      </c>
      <c r="J22" s="14" t="s">
        <v>477</v>
      </c>
    </row>
    <row r="23" spans="1:10" ht="15.75" customHeight="1" x14ac:dyDescent="0.2">
      <c r="A23" s="25">
        <v>25</v>
      </c>
      <c r="B23" s="17" t="s">
        <v>14</v>
      </c>
      <c r="C23" s="17">
        <v>23</v>
      </c>
      <c r="D23" s="17" t="s">
        <v>14</v>
      </c>
      <c r="E23" s="17" t="s">
        <v>99</v>
      </c>
      <c r="F23" s="17" t="s">
        <v>100</v>
      </c>
      <c r="G23" s="17" t="s">
        <v>57</v>
      </c>
      <c r="H23" s="17" t="s">
        <v>21</v>
      </c>
      <c r="I23" s="26" t="s">
        <v>101</v>
      </c>
    </row>
    <row r="24" spans="1:10" ht="15.75" customHeight="1" x14ac:dyDescent="0.2">
      <c r="A24" s="25">
        <v>25</v>
      </c>
      <c r="B24" s="17" t="s">
        <v>14</v>
      </c>
      <c r="C24" s="17">
        <v>23</v>
      </c>
      <c r="D24" s="17" t="s">
        <v>14</v>
      </c>
      <c r="E24" s="17" t="s">
        <v>104</v>
      </c>
      <c r="F24" s="17" t="s">
        <v>105</v>
      </c>
      <c r="G24" s="17" t="s">
        <v>57</v>
      </c>
      <c r="H24" s="17" t="s">
        <v>21</v>
      </c>
      <c r="I24" s="26">
        <v>55431</v>
      </c>
    </row>
    <row r="25" spans="1:10" ht="15.75" customHeight="1" x14ac:dyDescent="0.2">
      <c r="A25" s="25">
        <v>25</v>
      </c>
      <c r="B25" s="17" t="s">
        <v>14</v>
      </c>
      <c r="C25" s="17">
        <v>23</v>
      </c>
      <c r="D25" s="17" t="s">
        <v>14</v>
      </c>
      <c r="E25" s="17" t="s">
        <v>107</v>
      </c>
      <c r="F25" s="17" t="s">
        <v>108</v>
      </c>
      <c r="G25" s="17" t="s">
        <v>57</v>
      </c>
      <c r="H25" s="17" t="s">
        <v>21</v>
      </c>
      <c r="I25" s="26">
        <v>55431</v>
      </c>
    </row>
    <row r="26" spans="1:10" ht="15.75" customHeight="1" thickBot="1" x14ac:dyDescent="0.25">
      <c r="A26" s="45">
        <v>25</v>
      </c>
      <c r="B26" s="40" t="s">
        <v>14</v>
      </c>
      <c r="C26" s="40">
        <v>26</v>
      </c>
      <c r="D26" s="40" t="s">
        <v>14</v>
      </c>
      <c r="E26" s="40" t="s">
        <v>113</v>
      </c>
      <c r="F26" s="40" t="s">
        <v>114</v>
      </c>
      <c r="G26" s="40" t="s">
        <v>57</v>
      </c>
      <c r="H26" s="40" t="s">
        <v>21</v>
      </c>
      <c r="I26" s="41">
        <v>55431</v>
      </c>
    </row>
    <row r="27" spans="1:10" ht="15.75" customHeight="1" x14ac:dyDescent="0.2">
      <c r="A27" s="31">
        <v>31</v>
      </c>
      <c r="B27" s="23" t="s">
        <v>40</v>
      </c>
      <c r="C27" s="23">
        <v>33</v>
      </c>
      <c r="D27" s="23" t="s">
        <v>40</v>
      </c>
      <c r="E27" s="23" t="s">
        <v>120</v>
      </c>
      <c r="F27" s="23" t="s">
        <v>122</v>
      </c>
      <c r="G27" s="23" t="s">
        <v>44</v>
      </c>
      <c r="H27" s="23" t="s">
        <v>21</v>
      </c>
      <c r="I27" s="24">
        <v>55344</v>
      </c>
    </row>
    <row r="28" spans="1:10" ht="15.75" customHeight="1" x14ac:dyDescent="0.2">
      <c r="A28" s="25">
        <v>31</v>
      </c>
      <c r="B28" s="17" t="s">
        <v>40</v>
      </c>
      <c r="C28" s="17">
        <v>31</v>
      </c>
      <c r="D28" s="17" t="s">
        <v>40</v>
      </c>
      <c r="E28" s="17" t="s">
        <v>127</v>
      </c>
      <c r="F28" s="30" t="s">
        <v>128</v>
      </c>
      <c r="G28" s="17" t="s">
        <v>44</v>
      </c>
      <c r="H28" s="17" t="s">
        <v>21</v>
      </c>
      <c r="I28" s="26">
        <v>55344</v>
      </c>
    </row>
    <row r="29" spans="1:10" ht="15.75" customHeight="1" x14ac:dyDescent="0.2">
      <c r="A29" s="27">
        <v>31</v>
      </c>
      <c r="B29" s="17" t="s">
        <v>40</v>
      </c>
      <c r="C29" s="17">
        <v>33</v>
      </c>
      <c r="D29" s="17" t="s">
        <v>40</v>
      </c>
      <c r="E29" s="17" t="s">
        <v>134</v>
      </c>
      <c r="F29" s="17" t="s">
        <v>135</v>
      </c>
      <c r="G29" s="17" t="s">
        <v>44</v>
      </c>
      <c r="H29" s="17" t="s">
        <v>21</v>
      </c>
      <c r="I29" s="26" t="s">
        <v>136</v>
      </c>
    </row>
    <row r="30" spans="1:10" ht="15.75" customHeight="1" x14ac:dyDescent="0.2">
      <c r="A30" s="25">
        <v>31</v>
      </c>
      <c r="B30" s="17" t="s">
        <v>40</v>
      </c>
      <c r="C30" s="17">
        <v>31</v>
      </c>
      <c r="D30" s="17" t="s">
        <v>40</v>
      </c>
      <c r="E30" s="17" t="s">
        <v>139</v>
      </c>
      <c r="F30" s="30" t="s">
        <v>128</v>
      </c>
      <c r="G30" s="17" t="s">
        <v>44</v>
      </c>
      <c r="H30" s="17" t="s">
        <v>21</v>
      </c>
      <c r="I30" s="26" t="s">
        <v>140</v>
      </c>
    </row>
    <row r="31" spans="1:10" ht="15.75" customHeight="1" x14ac:dyDescent="0.2">
      <c r="A31" s="25">
        <v>32</v>
      </c>
      <c r="B31" s="18" t="s">
        <v>40</v>
      </c>
      <c r="C31" s="17">
        <v>46</v>
      </c>
      <c r="D31" s="17" t="s">
        <v>16</v>
      </c>
      <c r="E31" s="17" t="s">
        <v>142</v>
      </c>
      <c r="F31" s="17" t="s">
        <v>143</v>
      </c>
      <c r="G31" s="17" t="s">
        <v>47</v>
      </c>
      <c r="H31" s="17" t="s">
        <v>21</v>
      </c>
      <c r="I31" s="26" t="s">
        <v>145</v>
      </c>
    </row>
    <row r="32" spans="1:10" ht="15.75" customHeight="1" x14ac:dyDescent="0.2">
      <c r="A32" s="27">
        <v>32</v>
      </c>
      <c r="B32" s="17" t="s">
        <v>40</v>
      </c>
      <c r="C32" s="17">
        <v>34</v>
      </c>
      <c r="D32" s="17" t="s">
        <v>40</v>
      </c>
      <c r="E32" s="17" t="s">
        <v>147</v>
      </c>
      <c r="F32" s="17" t="s">
        <v>149</v>
      </c>
      <c r="G32" s="17" t="s">
        <v>150</v>
      </c>
      <c r="H32" s="17" t="s">
        <v>21</v>
      </c>
      <c r="I32" s="26" t="s">
        <v>151</v>
      </c>
    </row>
    <row r="33" spans="1:10" ht="15.75" customHeight="1" x14ac:dyDescent="0.2">
      <c r="A33" s="27">
        <v>32</v>
      </c>
      <c r="B33" s="17" t="s">
        <v>40</v>
      </c>
      <c r="C33" s="17">
        <v>33</v>
      </c>
      <c r="D33" s="17" t="s">
        <v>40</v>
      </c>
      <c r="E33" s="17" t="s">
        <v>153</v>
      </c>
      <c r="F33" s="17" t="s">
        <v>154</v>
      </c>
      <c r="G33" s="17" t="s">
        <v>44</v>
      </c>
      <c r="H33" s="17" t="s">
        <v>21</v>
      </c>
      <c r="I33" s="26">
        <v>55347</v>
      </c>
    </row>
    <row r="34" spans="1:10" ht="15.75" customHeight="1" x14ac:dyDescent="0.2">
      <c r="A34" s="25">
        <v>32</v>
      </c>
      <c r="B34" s="18" t="s">
        <v>40</v>
      </c>
      <c r="C34" s="17">
        <v>46</v>
      </c>
      <c r="D34" s="17" t="s">
        <v>16</v>
      </c>
      <c r="E34" s="17" t="s">
        <v>157</v>
      </c>
      <c r="F34" s="17" t="s">
        <v>158</v>
      </c>
      <c r="G34" s="17" t="s">
        <v>47</v>
      </c>
      <c r="H34" s="17" t="s">
        <v>21</v>
      </c>
      <c r="I34" s="26">
        <v>55379</v>
      </c>
    </row>
    <row r="35" spans="1:10" ht="15.75" customHeight="1" x14ac:dyDescent="0.2">
      <c r="A35" s="25">
        <v>32</v>
      </c>
      <c r="B35" s="18" t="s">
        <v>40</v>
      </c>
      <c r="C35" s="17">
        <v>46</v>
      </c>
      <c r="D35" s="17" t="s">
        <v>16</v>
      </c>
      <c r="E35" s="17" t="s">
        <v>159</v>
      </c>
      <c r="F35" s="17" t="s">
        <v>160</v>
      </c>
      <c r="G35" s="17" t="s">
        <v>47</v>
      </c>
      <c r="H35" s="17" t="s">
        <v>21</v>
      </c>
      <c r="I35" s="26">
        <v>55379</v>
      </c>
    </row>
    <row r="36" spans="1:10" ht="15.75" customHeight="1" x14ac:dyDescent="0.2">
      <c r="A36" s="25">
        <v>33</v>
      </c>
      <c r="B36" s="17" t="s">
        <v>40</v>
      </c>
      <c r="C36" s="17">
        <v>33</v>
      </c>
      <c r="D36" s="17" t="s">
        <v>40</v>
      </c>
      <c r="E36" s="17" t="s">
        <v>161</v>
      </c>
      <c r="F36" s="30" t="s">
        <v>162</v>
      </c>
      <c r="G36" s="17" t="s">
        <v>44</v>
      </c>
      <c r="H36" s="17" t="s">
        <v>21</v>
      </c>
      <c r="I36" s="26">
        <v>55344</v>
      </c>
    </row>
    <row r="37" spans="1:10" ht="15.75" customHeight="1" x14ac:dyDescent="0.2">
      <c r="A37" s="27">
        <v>33</v>
      </c>
      <c r="B37" s="17" t="s">
        <v>40</v>
      </c>
      <c r="C37" s="17">
        <v>34</v>
      </c>
      <c r="D37" s="17" t="s">
        <v>40</v>
      </c>
      <c r="E37" s="17" t="s">
        <v>163</v>
      </c>
      <c r="F37" s="17" t="s">
        <v>164</v>
      </c>
      <c r="G37" s="17" t="s">
        <v>165</v>
      </c>
      <c r="H37" s="17" t="s">
        <v>21</v>
      </c>
      <c r="I37" s="26" t="s">
        <v>166</v>
      </c>
    </row>
    <row r="38" spans="1:10" ht="15.75" customHeight="1" x14ac:dyDescent="0.2">
      <c r="A38" s="25">
        <v>33</v>
      </c>
      <c r="B38" s="17" t="s">
        <v>40</v>
      </c>
      <c r="C38" s="17">
        <v>33</v>
      </c>
      <c r="D38" s="17" t="s">
        <v>40</v>
      </c>
      <c r="E38" s="17" t="s">
        <v>167</v>
      </c>
      <c r="F38" s="17" t="s">
        <v>168</v>
      </c>
      <c r="G38" s="17" t="s">
        <v>44</v>
      </c>
      <c r="H38" s="17" t="s">
        <v>21</v>
      </c>
      <c r="I38" s="26">
        <v>55344</v>
      </c>
    </row>
    <row r="39" spans="1:10" ht="15.75" customHeight="1" x14ac:dyDescent="0.2">
      <c r="A39" s="25">
        <v>33</v>
      </c>
      <c r="B39" s="17" t="s">
        <v>40</v>
      </c>
      <c r="C39" s="17">
        <v>33</v>
      </c>
      <c r="D39" s="17" t="s">
        <v>40</v>
      </c>
      <c r="E39" s="17" t="s">
        <v>169</v>
      </c>
      <c r="F39" s="30" t="s">
        <v>128</v>
      </c>
      <c r="G39" s="17" t="s">
        <v>44</v>
      </c>
      <c r="H39" s="17" t="s">
        <v>21</v>
      </c>
      <c r="I39" s="26">
        <v>55344</v>
      </c>
    </row>
    <row r="40" spans="1:10" ht="15.75" customHeight="1" x14ac:dyDescent="0.2">
      <c r="A40" s="25">
        <v>34</v>
      </c>
      <c r="B40" s="17" t="s">
        <v>40</v>
      </c>
      <c r="C40" s="17">
        <v>35</v>
      </c>
      <c r="D40" s="17" t="s">
        <v>40</v>
      </c>
      <c r="E40" s="17" t="s">
        <v>170</v>
      </c>
      <c r="F40" s="17" t="s">
        <v>171</v>
      </c>
      <c r="G40" s="17" t="s">
        <v>172</v>
      </c>
      <c r="H40" s="17" t="s">
        <v>21</v>
      </c>
      <c r="I40" s="26" t="s">
        <v>173</v>
      </c>
    </row>
    <row r="41" spans="1:10" ht="15.75" customHeight="1" x14ac:dyDescent="0.2">
      <c r="A41" s="25">
        <v>34</v>
      </c>
      <c r="B41" s="17" t="s">
        <v>40</v>
      </c>
      <c r="C41" s="17">
        <v>35</v>
      </c>
      <c r="D41" s="17" t="s">
        <v>40</v>
      </c>
      <c r="E41" s="17" t="s">
        <v>174</v>
      </c>
      <c r="F41" s="17" t="s">
        <v>175</v>
      </c>
      <c r="G41" s="17" t="s">
        <v>172</v>
      </c>
      <c r="H41" s="17" t="s">
        <v>21</v>
      </c>
      <c r="I41" s="26" t="s">
        <v>176</v>
      </c>
    </row>
    <row r="42" spans="1:10" ht="15.75" customHeight="1" x14ac:dyDescent="0.2">
      <c r="A42" s="25">
        <v>34</v>
      </c>
      <c r="B42" s="17" t="s">
        <v>40</v>
      </c>
      <c r="C42" s="17">
        <v>35</v>
      </c>
      <c r="D42" s="17" t="s">
        <v>40</v>
      </c>
      <c r="E42" s="17" t="s">
        <v>177</v>
      </c>
      <c r="F42" s="17" t="s">
        <v>178</v>
      </c>
      <c r="G42" s="17" t="s">
        <v>179</v>
      </c>
      <c r="H42" s="17" t="s">
        <v>21</v>
      </c>
      <c r="I42" s="26">
        <v>55388</v>
      </c>
    </row>
    <row r="43" spans="1:10" ht="15.75" customHeight="1" x14ac:dyDescent="0.2">
      <c r="A43" s="25">
        <v>35</v>
      </c>
      <c r="B43" s="17" t="s">
        <v>40</v>
      </c>
      <c r="C43" s="17">
        <v>36</v>
      </c>
      <c r="D43" s="17" t="s">
        <v>40</v>
      </c>
      <c r="E43" s="17" t="s">
        <v>180</v>
      </c>
      <c r="F43" s="17" t="s">
        <v>181</v>
      </c>
      <c r="G43" s="17" t="s">
        <v>182</v>
      </c>
      <c r="H43" s="17" t="s">
        <v>21</v>
      </c>
      <c r="I43" s="26" t="s">
        <v>183</v>
      </c>
    </row>
    <row r="44" spans="1:10" ht="15.75" customHeight="1" x14ac:dyDescent="0.2">
      <c r="A44" s="25">
        <v>35</v>
      </c>
      <c r="B44" s="17" t="s">
        <v>40</v>
      </c>
      <c r="C44" s="17">
        <v>36</v>
      </c>
      <c r="D44" s="17" t="s">
        <v>40</v>
      </c>
      <c r="E44" s="17" t="s">
        <v>184</v>
      </c>
      <c r="F44" s="17" t="s">
        <v>185</v>
      </c>
      <c r="G44" s="17" t="s">
        <v>186</v>
      </c>
      <c r="H44" s="17" t="s">
        <v>21</v>
      </c>
      <c r="I44" s="26" t="s">
        <v>187</v>
      </c>
    </row>
    <row r="45" spans="1:10" ht="15.75" customHeight="1" x14ac:dyDescent="0.2">
      <c r="A45" s="25">
        <v>35</v>
      </c>
      <c r="B45" s="17" t="s">
        <v>40</v>
      </c>
      <c r="C45" s="17">
        <v>36</v>
      </c>
      <c r="D45" s="17" t="s">
        <v>40</v>
      </c>
      <c r="E45" s="17" t="s">
        <v>188</v>
      </c>
      <c r="F45" s="17" t="s">
        <v>189</v>
      </c>
      <c r="G45" s="17" t="s">
        <v>190</v>
      </c>
      <c r="H45" s="17" t="s">
        <v>21</v>
      </c>
      <c r="I45" s="26">
        <v>56258</v>
      </c>
    </row>
    <row r="46" spans="1:10" ht="15.75" customHeight="1" x14ac:dyDescent="0.2">
      <c r="A46" s="25">
        <v>35</v>
      </c>
      <c r="B46" s="17" t="s">
        <v>40</v>
      </c>
      <c r="C46" s="17">
        <v>36</v>
      </c>
      <c r="D46" s="17" t="s">
        <v>40</v>
      </c>
      <c r="E46" s="17" t="s">
        <v>191</v>
      </c>
      <c r="F46" s="17" t="s">
        <v>192</v>
      </c>
      <c r="G46" s="17" t="s">
        <v>190</v>
      </c>
      <c r="H46" s="17" t="s">
        <v>21</v>
      </c>
      <c r="I46" s="26">
        <v>56258</v>
      </c>
    </row>
    <row r="47" spans="1:10" ht="15.75" customHeight="1" x14ac:dyDescent="0.2">
      <c r="A47" s="95">
        <v>36</v>
      </c>
      <c r="B47" s="96" t="s">
        <v>40</v>
      </c>
      <c r="C47" s="96">
        <v>37</v>
      </c>
      <c r="D47" s="96" t="s">
        <v>40</v>
      </c>
      <c r="E47" s="96" t="s">
        <v>193</v>
      </c>
      <c r="F47" s="96" t="s">
        <v>194</v>
      </c>
      <c r="G47" s="96" t="s">
        <v>195</v>
      </c>
      <c r="H47" s="96" t="s">
        <v>21</v>
      </c>
      <c r="I47" s="97">
        <v>56031</v>
      </c>
      <c r="J47" s="14" t="s">
        <v>477</v>
      </c>
    </row>
    <row r="48" spans="1:10" ht="15.75" customHeight="1" x14ac:dyDescent="0.2">
      <c r="A48" s="25">
        <v>36</v>
      </c>
      <c r="B48" s="17" t="s">
        <v>40</v>
      </c>
      <c r="C48" s="17">
        <v>37</v>
      </c>
      <c r="D48" s="17" t="s">
        <v>40</v>
      </c>
      <c r="E48" s="17" t="s">
        <v>196</v>
      </c>
      <c r="F48" s="17" t="s">
        <v>197</v>
      </c>
      <c r="G48" s="17" t="s">
        <v>198</v>
      </c>
      <c r="H48" s="17" t="s">
        <v>21</v>
      </c>
      <c r="I48" s="26">
        <v>56001</v>
      </c>
    </row>
    <row r="49" spans="1:9" ht="15.75" customHeight="1" x14ac:dyDescent="0.2">
      <c r="A49" s="25">
        <v>36</v>
      </c>
      <c r="B49" s="17" t="s">
        <v>40</v>
      </c>
      <c r="C49" s="17">
        <v>37</v>
      </c>
      <c r="D49" s="17" t="s">
        <v>40</v>
      </c>
      <c r="E49" s="17" t="s">
        <v>199</v>
      </c>
      <c r="F49" s="17" t="s">
        <v>200</v>
      </c>
      <c r="G49" s="17" t="s">
        <v>201</v>
      </c>
      <c r="H49" s="17" t="s">
        <v>21</v>
      </c>
      <c r="I49" s="26">
        <v>56071</v>
      </c>
    </row>
    <row r="50" spans="1:9" ht="15.75" customHeight="1" thickBot="1" x14ac:dyDescent="0.25">
      <c r="A50" s="39">
        <v>36</v>
      </c>
      <c r="B50" s="40" t="s">
        <v>40</v>
      </c>
      <c r="C50" s="40">
        <v>37</v>
      </c>
      <c r="D50" s="40" t="s">
        <v>40</v>
      </c>
      <c r="E50" s="40" t="s">
        <v>202</v>
      </c>
      <c r="F50" s="40" t="s">
        <v>203</v>
      </c>
      <c r="G50" s="40" t="s">
        <v>204</v>
      </c>
      <c r="H50" s="40" t="s">
        <v>21</v>
      </c>
      <c r="I50" s="41" t="s">
        <v>205</v>
      </c>
    </row>
    <row r="51" spans="1:9" ht="15.75" customHeight="1" x14ac:dyDescent="0.2">
      <c r="A51" s="21">
        <v>41</v>
      </c>
      <c r="B51" s="23" t="s">
        <v>16</v>
      </c>
      <c r="C51" s="23">
        <v>41</v>
      </c>
      <c r="D51" s="23" t="s">
        <v>16</v>
      </c>
      <c r="E51" s="23" t="s">
        <v>206</v>
      </c>
      <c r="F51" s="23" t="s">
        <v>207</v>
      </c>
      <c r="G51" s="23" t="s">
        <v>208</v>
      </c>
      <c r="H51" s="23" t="s">
        <v>21</v>
      </c>
      <c r="I51" s="24">
        <v>55003</v>
      </c>
    </row>
    <row r="52" spans="1:9" ht="15.75" customHeight="1" x14ac:dyDescent="0.2">
      <c r="A52" s="27">
        <v>41</v>
      </c>
      <c r="B52" s="17" t="s">
        <v>16</v>
      </c>
      <c r="C52" s="17">
        <v>42</v>
      </c>
      <c r="D52" s="17" t="s">
        <v>16</v>
      </c>
      <c r="E52" s="17" t="s">
        <v>209</v>
      </c>
      <c r="F52" s="17" t="s">
        <v>210</v>
      </c>
      <c r="G52" s="17" t="s">
        <v>211</v>
      </c>
      <c r="H52" s="17" t="s">
        <v>21</v>
      </c>
      <c r="I52" s="26">
        <v>55016</v>
      </c>
    </row>
    <row r="53" spans="1:9" ht="15.75" customHeight="1" x14ac:dyDescent="0.2">
      <c r="A53" s="25">
        <v>41</v>
      </c>
      <c r="B53" s="17" t="s">
        <v>16</v>
      </c>
      <c r="C53" s="17">
        <v>41</v>
      </c>
      <c r="D53" s="17" t="s">
        <v>16</v>
      </c>
      <c r="E53" s="17" t="s">
        <v>212</v>
      </c>
      <c r="F53" s="17" t="s">
        <v>213</v>
      </c>
      <c r="G53" s="17" t="s">
        <v>214</v>
      </c>
      <c r="H53" s="17" t="s">
        <v>215</v>
      </c>
      <c r="I53" s="26" t="s">
        <v>216</v>
      </c>
    </row>
    <row r="54" spans="1:9" ht="15.75" customHeight="1" x14ac:dyDescent="0.2">
      <c r="A54" s="25">
        <v>41</v>
      </c>
      <c r="B54" s="17" t="s">
        <v>16</v>
      </c>
      <c r="C54" s="17">
        <v>41</v>
      </c>
      <c r="D54" s="17" t="s">
        <v>16</v>
      </c>
      <c r="E54" s="17" t="s">
        <v>217</v>
      </c>
      <c r="F54" s="17" t="s">
        <v>218</v>
      </c>
      <c r="G54" s="17" t="s">
        <v>219</v>
      </c>
      <c r="H54" s="17" t="s">
        <v>21</v>
      </c>
      <c r="I54" s="26">
        <v>55082</v>
      </c>
    </row>
    <row r="55" spans="1:9" ht="15.75" customHeight="1" x14ac:dyDescent="0.2">
      <c r="A55" s="25">
        <v>42</v>
      </c>
      <c r="B55" s="17" t="s">
        <v>16</v>
      </c>
      <c r="C55" s="17">
        <v>42</v>
      </c>
      <c r="D55" s="17" t="s">
        <v>16</v>
      </c>
      <c r="E55" s="17" t="s">
        <v>220</v>
      </c>
      <c r="F55" s="17" t="s">
        <v>221</v>
      </c>
      <c r="G55" s="17" t="s">
        <v>222</v>
      </c>
      <c r="H55" s="17" t="s">
        <v>21</v>
      </c>
      <c r="I55" s="26">
        <v>55077</v>
      </c>
    </row>
    <row r="56" spans="1:9" ht="15.75" customHeight="1" x14ac:dyDescent="0.2">
      <c r="A56" s="25">
        <v>42</v>
      </c>
      <c r="B56" s="17" t="s">
        <v>16</v>
      </c>
      <c r="C56" s="17">
        <v>42</v>
      </c>
      <c r="D56" s="17" t="s">
        <v>16</v>
      </c>
      <c r="E56" s="17" t="s">
        <v>223</v>
      </c>
      <c r="F56" s="17" t="s">
        <v>224</v>
      </c>
      <c r="G56" s="17" t="s">
        <v>225</v>
      </c>
      <c r="H56" s="17" t="s">
        <v>21</v>
      </c>
      <c r="I56" s="26">
        <v>55125</v>
      </c>
    </row>
    <row r="57" spans="1:9" ht="15.75" customHeight="1" x14ac:dyDescent="0.2">
      <c r="A57" s="27">
        <v>42</v>
      </c>
      <c r="B57" s="17" t="s">
        <v>16</v>
      </c>
      <c r="C57" s="17">
        <v>41</v>
      </c>
      <c r="D57" s="17" t="s">
        <v>16</v>
      </c>
      <c r="E57" s="17" t="s">
        <v>226</v>
      </c>
      <c r="F57" s="17" t="s">
        <v>227</v>
      </c>
      <c r="G57" s="17" t="s">
        <v>225</v>
      </c>
      <c r="H57" s="17" t="s">
        <v>21</v>
      </c>
      <c r="I57" s="26" t="s">
        <v>228</v>
      </c>
    </row>
    <row r="58" spans="1:9" ht="15.75" customHeight="1" x14ac:dyDescent="0.2">
      <c r="A58" s="25">
        <v>42</v>
      </c>
      <c r="B58" s="17" t="s">
        <v>16</v>
      </c>
      <c r="C58" s="17">
        <v>42</v>
      </c>
      <c r="D58" s="17" t="s">
        <v>16</v>
      </c>
      <c r="E58" s="17" t="s">
        <v>229</v>
      </c>
      <c r="F58" s="17" t="s">
        <v>230</v>
      </c>
      <c r="G58" s="17" t="s">
        <v>225</v>
      </c>
      <c r="H58" s="17" t="s">
        <v>21</v>
      </c>
      <c r="I58" s="26" t="s">
        <v>231</v>
      </c>
    </row>
    <row r="59" spans="1:9" ht="15.75" customHeight="1" x14ac:dyDescent="0.2">
      <c r="A59" s="27">
        <v>43</v>
      </c>
      <c r="B59" s="17" t="s">
        <v>16</v>
      </c>
      <c r="C59" s="17">
        <v>42</v>
      </c>
      <c r="D59" s="17" t="s">
        <v>16</v>
      </c>
      <c r="E59" s="17" t="s">
        <v>232</v>
      </c>
      <c r="F59" s="17" t="s">
        <v>233</v>
      </c>
      <c r="G59" s="17" t="s">
        <v>234</v>
      </c>
      <c r="H59" s="17" t="s">
        <v>21</v>
      </c>
      <c r="I59" s="26" t="s">
        <v>235</v>
      </c>
    </row>
    <row r="60" spans="1:9" ht="15.75" customHeight="1" x14ac:dyDescent="0.2">
      <c r="A60" s="25">
        <v>43</v>
      </c>
      <c r="B60" s="17" t="s">
        <v>16</v>
      </c>
      <c r="C60" s="17">
        <v>44</v>
      </c>
      <c r="D60" s="17" t="s">
        <v>16</v>
      </c>
      <c r="E60" s="17" t="s">
        <v>236</v>
      </c>
      <c r="F60" s="17" t="s">
        <v>237</v>
      </c>
      <c r="G60" s="17" t="s">
        <v>238</v>
      </c>
      <c r="H60" s="17" t="s">
        <v>21</v>
      </c>
      <c r="I60" s="26" t="s">
        <v>239</v>
      </c>
    </row>
    <row r="61" spans="1:9" ht="15.75" customHeight="1" x14ac:dyDescent="0.2">
      <c r="A61" s="25">
        <v>43</v>
      </c>
      <c r="B61" s="17" t="s">
        <v>16</v>
      </c>
      <c r="C61" s="17">
        <v>44</v>
      </c>
      <c r="D61" s="17" t="s">
        <v>16</v>
      </c>
      <c r="E61" s="17" t="s">
        <v>240</v>
      </c>
      <c r="F61" s="17" t="s">
        <v>241</v>
      </c>
      <c r="G61" s="17" t="s">
        <v>238</v>
      </c>
      <c r="H61" s="17" t="s">
        <v>21</v>
      </c>
      <c r="I61" s="26">
        <v>55123</v>
      </c>
    </row>
    <row r="62" spans="1:9" ht="15.75" customHeight="1" x14ac:dyDescent="0.2">
      <c r="A62" s="27">
        <v>43</v>
      </c>
      <c r="B62" s="17" t="s">
        <v>16</v>
      </c>
      <c r="C62" s="17">
        <v>42</v>
      </c>
      <c r="D62" s="17" t="s">
        <v>16</v>
      </c>
      <c r="E62" s="17" t="s">
        <v>242</v>
      </c>
      <c r="F62" s="17" t="s">
        <v>243</v>
      </c>
      <c r="G62" s="17" t="s">
        <v>222</v>
      </c>
      <c r="H62" s="17" t="s">
        <v>21</v>
      </c>
      <c r="I62" s="26" t="s">
        <v>244</v>
      </c>
    </row>
    <row r="63" spans="1:9" ht="15.75" customHeight="1" x14ac:dyDescent="0.2">
      <c r="A63" s="25">
        <v>43</v>
      </c>
      <c r="B63" s="17" t="s">
        <v>16</v>
      </c>
      <c r="C63" s="17">
        <v>44</v>
      </c>
      <c r="D63" s="17" t="s">
        <v>16</v>
      </c>
      <c r="E63" s="17" t="s">
        <v>245</v>
      </c>
      <c r="F63" s="17" t="s">
        <v>241</v>
      </c>
      <c r="G63" s="17" t="s">
        <v>238</v>
      </c>
      <c r="H63" s="17" t="s">
        <v>21</v>
      </c>
      <c r="I63" s="26">
        <v>55123</v>
      </c>
    </row>
    <row r="64" spans="1:9" ht="15.75" customHeight="1" x14ac:dyDescent="0.2">
      <c r="A64" s="27">
        <v>44</v>
      </c>
      <c r="B64" s="32" t="s">
        <v>16</v>
      </c>
      <c r="C64" s="17">
        <v>22</v>
      </c>
      <c r="D64" s="17" t="s">
        <v>14</v>
      </c>
      <c r="E64" s="17" t="s">
        <v>246</v>
      </c>
      <c r="F64" s="17" t="s">
        <v>247</v>
      </c>
      <c r="G64" s="17" t="s">
        <v>238</v>
      </c>
      <c r="H64" s="17" t="s">
        <v>21</v>
      </c>
      <c r="I64" s="26">
        <v>55121</v>
      </c>
    </row>
    <row r="65" spans="1:9" ht="15.75" customHeight="1" x14ac:dyDescent="0.2">
      <c r="A65" s="25">
        <v>44</v>
      </c>
      <c r="B65" s="17" t="s">
        <v>16</v>
      </c>
      <c r="C65" s="17">
        <v>43</v>
      </c>
      <c r="D65" s="17" t="s">
        <v>16</v>
      </c>
      <c r="E65" s="17" t="s">
        <v>248</v>
      </c>
      <c r="F65" s="17" t="s">
        <v>249</v>
      </c>
      <c r="G65" s="17" t="s">
        <v>238</v>
      </c>
      <c r="H65" s="17" t="s">
        <v>21</v>
      </c>
      <c r="I65" s="26" t="s">
        <v>250</v>
      </c>
    </row>
    <row r="66" spans="1:9" ht="15.75" customHeight="1" x14ac:dyDescent="0.2">
      <c r="A66" s="25">
        <v>44</v>
      </c>
      <c r="B66" s="17" t="s">
        <v>16</v>
      </c>
      <c r="C66" s="17">
        <v>43</v>
      </c>
      <c r="D66" s="17" t="s">
        <v>16</v>
      </c>
      <c r="E66" s="17" t="s">
        <v>251</v>
      </c>
      <c r="F66" s="17" t="s">
        <v>252</v>
      </c>
      <c r="G66" s="17" t="s">
        <v>238</v>
      </c>
      <c r="H66" s="17" t="s">
        <v>21</v>
      </c>
      <c r="I66" s="26" t="s">
        <v>253</v>
      </c>
    </row>
    <row r="67" spans="1:9" ht="15.75" customHeight="1" x14ac:dyDescent="0.2">
      <c r="A67" s="25">
        <v>44</v>
      </c>
      <c r="B67" s="17" t="s">
        <v>16</v>
      </c>
      <c r="C67" s="17">
        <v>43</v>
      </c>
      <c r="D67" s="17" t="s">
        <v>16</v>
      </c>
      <c r="E67" s="17" t="s">
        <v>254</v>
      </c>
      <c r="F67" s="17" t="s">
        <v>255</v>
      </c>
      <c r="G67" s="17" t="s">
        <v>238</v>
      </c>
      <c r="H67" s="17" t="s">
        <v>21</v>
      </c>
      <c r="I67" s="26" t="s">
        <v>256</v>
      </c>
    </row>
    <row r="68" spans="1:9" ht="15.75" customHeight="1" x14ac:dyDescent="0.2">
      <c r="A68" s="27">
        <v>45</v>
      </c>
      <c r="B68" s="17" t="s">
        <v>16</v>
      </c>
      <c r="C68" s="17">
        <v>45</v>
      </c>
      <c r="D68" s="17" t="s">
        <v>16</v>
      </c>
      <c r="E68" s="17" t="s">
        <v>257</v>
      </c>
      <c r="F68" s="17" t="s">
        <v>258</v>
      </c>
      <c r="G68" s="17" t="s">
        <v>259</v>
      </c>
      <c r="H68" s="17" t="s">
        <v>21</v>
      </c>
      <c r="I68" s="26" t="s">
        <v>260</v>
      </c>
    </row>
    <row r="69" spans="1:9" ht="15.75" customHeight="1" x14ac:dyDescent="0.2">
      <c r="A69" s="27">
        <v>45</v>
      </c>
      <c r="B69" s="17" t="s">
        <v>16</v>
      </c>
      <c r="C69" s="17">
        <v>45</v>
      </c>
      <c r="D69" s="17" t="s">
        <v>16</v>
      </c>
      <c r="E69" s="17" t="s">
        <v>261</v>
      </c>
      <c r="F69" s="17" t="s">
        <v>262</v>
      </c>
      <c r="G69" s="17" t="s">
        <v>259</v>
      </c>
      <c r="H69" s="17" t="s">
        <v>21</v>
      </c>
      <c r="I69" s="26" t="s">
        <v>263</v>
      </c>
    </row>
    <row r="70" spans="1:9" ht="15.75" customHeight="1" x14ac:dyDescent="0.2">
      <c r="A70" s="25">
        <v>45</v>
      </c>
      <c r="B70" s="17" t="s">
        <v>16</v>
      </c>
      <c r="C70" s="17">
        <v>44</v>
      </c>
      <c r="D70" s="17" t="s">
        <v>16</v>
      </c>
      <c r="E70" s="17" t="s">
        <v>264</v>
      </c>
      <c r="F70" s="17" t="s">
        <v>265</v>
      </c>
      <c r="G70" s="17" t="s">
        <v>238</v>
      </c>
      <c r="H70" s="17" t="s">
        <v>21</v>
      </c>
      <c r="I70" s="26">
        <v>55121</v>
      </c>
    </row>
    <row r="71" spans="1:9" ht="15.75" customHeight="1" x14ac:dyDescent="0.2">
      <c r="A71" s="25">
        <v>45</v>
      </c>
      <c r="B71" s="17" t="s">
        <v>16</v>
      </c>
      <c r="C71" s="17">
        <v>44</v>
      </c>
      <c r="D71" s="17" t="s">
        <v>16</v>
      </c>
      <c r="E71" s="17" t="s">
        <v>266</v>
      </c>
      <c r="F71" s="17" t="s">
        <v>267</v>
      </c>
      <c r="G71" s="17" t="s">
        <v>238</v>
      </c>
      <c r="H71" s="17" t="s">
        <v>21</v>
      </c>
      <c r="I71" s="26">
        <v>55122</v>
      </c>
    </row>
    <row r="72" spans="1:9" ht="15.75" customHeight="1" thickBot="1" x14ac:dyDescent="0.25">
      <c r="A72" s="39">
        <v>45</v>
      </c>
      <c r="B72" s="40" t="s">
        <v>16</v>
      </c>
      <c r="C72" s="40">
        <v>44</v>
      </c>
      <c r="D72" s="40" t="s">
        <v>16</v>
      </c>
      <c r="E72" s="40" t="s">
        <v>268</v>
      </c>
      <c r="F72" s="40" t="s">
        <v>269</v>
      </c>
      <c r="G72" s="40" t="s">
        <v>238</v>
      </c>
      <c r="H72" s="40" t="s">
        <v>21</v>
      </c>
      <c r="I72" s="41" t="s">
        <v>270</v>
      </c>
    </row>
    <row r="73" spans="1:9" ht="15.75" customHeight="1" x14ac:dyDescent="0.2">
      <c r="A73" s="21">
        <v>51</v>
      </c>
      <c r="B73" s="23" t="s">
        <v>271</v>
      </c>
      <c r="C73" s="23">
        <v>51</v>
      </c>
      <c r="D73" s="23" t="s">
        <v>271</v>
      </c>
      <c r="E73" s="23" t="s">
        <v>272</v>
      </c>
      <c r="F73" s="23" t="s">
        <v>273</v>
      </c>
      <c r="G73" s="23" t="s">
        <v>274</v>
      </c>
      <c r="H73" s="23" t="s">
        <v>21</v>
      </c>
      <c r="I73" s="24">
        <v>55066</v>
      </c>
    </row>
    <row r="74" spans="1:9" ht="15.75" customHeight="1" x14ac:dyDescent="0.2">
      <c r="A74" s="25">
        <v>51</v>
      </c>
      <c r="B74" s="17" t="s">
        <v>271</v>
      </c>
      <c r="C74" s="17">
        <v>51</v>
      </c>
      <c r="D74" s="17" t="s">
        <v>271</v>
      </c>
      <c r="E74" s="17" t="s">
        <v>275</v>
      </c>
      <c r="F74" s="17" t="s">
        <v>276</v>
      </c>
      <c r="G74" s="17" t="s">
        <v>277</v>
      </c>
      <c r="H74" s="17" t="s">
        <v>21</v>
      </c>
      <c r="I74" s="26">
        <v>55902</v>
      </c>
    </row>
    <row r="75" spans="1:9" ht="15.75" customHeight="1" x14ac:dyDescent="0.2">
      <c r="A75" s="25">
        <v>51</v>
      </c>
      <c r="B75" s="17" t="s">
        <v>271</v>
      </c>
      <c r="C75" s="17">
        <v>51</v>
      </c>
      <c r="D75" s="17" t="s">
        <v>271</v>
      </c>
      <c r="E75" s="17" t="s">
        <v>278</v>
      </c>
      <c r="F75" s="17" t="s">
        <v>279</v>
      </c>
      <c r="G75" s="17" t="s">
        <v>277</v>
      </c>
      <c r="H75" s="17" t="s">
        <v>21</v>
      </c>
      <c r="I75" s="26">
        <v>55901</v>
      </c>
    </row>
    <row r="76" spans="1:9" ht="15.75" customHeight="1" x14ac:dyDescent="0.2">
      <c r="A76" s="25">
        <v>51</v>
      </c>
      <c r="B76" s="17" t="s">
        <v>271</v>
      </c>
      <c r="C76" s="17">
        <v>51</v>
      </c>
      <c r="D76" s="17" t="s">
        <v>271</v>
      </c>
      <c r="E76" s="17" t="s">
        <v>280</v>
      </c>
      <c r="F76" s="17" t="s">
        <v>281</v>
      </c>
      <c r="G76" s="17" t="s">
        <v>282</v>
      </c>
      <c r="H76" s="17" t="s">
        <v>21</v>
      </c>
      <c r="I76" s="26" t="s">
        <v>283</v>
      </c>
    </row>
    <row r="77" spans="1:9" ht="15.75" customHeight="1" x14ac:dyDescent="0.2">
      <c r="A77" s="25">
        <v>52</v>
      </c>
      <c r="B77" s="17" t="s">
        <v>271</v>
      </c>
      <c r="C77" s="17">
        <v>52</v>
      </c>
      <c r="D77" s="17" t="s">
        <v>271</v>
      </c>
      <c r="E77" s="17" t="s">
        <v>284</v>
      </c>
      <c r="F77" s="17" t="s">
        <v>285</v>
      </c>
      <c r="G77" s="17" t="s">
        <v>277</v>
      </c>
      <c r="H77" s="17" t="s">
        <v>21</v>
      </c>
      <c r="I77" s="26" t="s">
        <v>286</v>
      </c>
    </row>
    <row r="78" spans="1:9" ht="15.75" customHeight="1" x14ac:dyDescent="0.2">
      <c r="A78" s="25">
        <v>52</v>
      </c>
      <c r="B78" s="17" t="s">
        <v>271</v>
      </c>
      <c r="C78" s="17">
        <v>52</v>
      </c>
      <c r="D78" s="17" t="s">
        <v>271</v>
      </c>
      <c r="E78" s="17" t="s">
        <v>287</v>
      </c>
      <c r="F78" s="17" t="s">
        <v>288</v>
      </c>
      <c r="G78" s="17" t="s">
        <v>277</v>
      </c>
      <c r="H78" s="17" t="s">
        <v>21</v>
      </c>
      <c r="I78" s="26">
        <v>55902</v>
      </c>
    </row>
    <row r="79" spans="1:9" ht="15.75" customHeight="1" x14ac:dyDescent="0.2">
      <c r="A79" s="25">
        <v>52</v>
      </c>
      <c r="B79" s="17" t="s">
        <v>271</v>
      </c>
      <c r="C79" s="17">
        <v>52</v>
      </c>
      <c r="D79" s="17" t="s">
        <v>271</v>
      </c>
      <c r="E79" s="17" t="s">
        <v>289</v>
      </c>
      <c r="F79" s="17" t="s">
        <v>290</v>
      </c>
      <c r="G79" s="17" t="s">
        <v>277</v>
      </c>
      <c r="H79" s="17" t="s">
        <v>21</v>
      </c>
      <c r="I79" s="26">
        <v>55902</v>
      </c>
    </row>
    <row r="80" spans="1:9" ht="15.75" customHeight="1" x14ac:dyDescent="0.2">
      <c r="A80" s="25">
        <v>52</v>
      </c>
      <c r="B80" s="17" t="s">
        <v>271</v>
      </c>
      <c r="C80" s="17">
        <v>52</v>
      </c>
      <c r="D80" s="17" t="s">
        <v>271</v>
      </c>
      <c r="E80" s="17" t="s">
        <v>291</v>
      </c>
      <c r="F80" s="17" t="s">
        <v>292</v>
      </c>
      <c r="G80" s="17" t="s">
        <v>277</v>
      </c>
      <c r="H80" s="17" t="s">
        <v>21</v>
      </c>
      <c r="I80" s="26">
        <v>55902</v>
      </c>
    </row>
    <row r="81" spans="1:10" ht="15.75" customHeight="1" x14ac:dyDescent="0.2">
      <c r="A81" s="25">
        <v>52</v>
      </c>
      <c r="B81" s="17" t="s">
        <v>271</v>
      </c>
      <c r="C81" s="17">
        <v>52</v>
      </c>
      <c r="D81" s="17" t="s">
        <v>271</v>
      </c>
      <c r="E81" s="17" t="s">
        <v>293</v>
      </c>
      <c r="F81" s="17" t="s">
        <v>288</v>
      </c>
      <c r="G81" s="17" t="s">
        <v>277</v>
      </c>
      <c r="H81" s="17" t="s">
        <v>21</v>
      </c>
      <c r="I81" s="26" t="s">
        <v>286</v>
      </c>
    </row>
    <row r="82" spans="1:10" ht="15.75" customHeight="1" x14ac:dyDescent="0.2">
      <c r="A82" s="25">
        <v>53</v>
      </c>
      <c r="B82" s="17" t="s">
        <v>271</v>
      </c>
      <c r="C82" s="17">
        <v>53</v>
      </c>
      <c r="D82" s="17" t="s">
        <v>271</v>
      </c>
      <c r="E82" s="17" t="s">
        <v>294</v>
      </c>
      <c r="F82" s="17" t="s">
        <v>295</v>
      </c>
      <c r="G82" s="17" t="s">
        <v>277</v>
      </c>
      <c r="H82" s="17" t="s">
        <v>21</v>
      </c>
      <c r="I82" s="26">
        <v>55904</v>
      </c>
    </row>
    <row r="83" spans="1:10" ht="15.75" customHeight="1" x14ac:dyDescent="0.2">
      <c r="A83" s="25">
        <v>53</v>
      </c>
      <c r="B83" s="17" t="s">
        <v>271</v>
      </c>
      <c r="C83" s="17">
        <v>53</v>
      </c>
      <c r="D83" s="17" t="s">
        <v>271</v>
      </c>
      <c r="E83" s="17" t="s">
        <v>296</v>
      </c>
      <c r="F83" s="17" t="s">
        <v>297</v>
      </c>
      <c r="G83" s="17" t="s">
        <v>277</v>
      </c>
      <c r="H83" s="17" t="s">
        <v>21</v>
      </c>
      <c r="I83" s="26">
        <v>55901</v>
      </c>
    </row>
    <row r="84" spans="1:10" ht="15.75" customHeight="1" x14ac:dyDescent="0.2">
      <c r="A84" s="25">
        <v>53</v>
      </c>
      <c r="B84" s="17" t="s">
        <v>271</v>
      </c>
      <c r="C84" s="17">
        <v>53</v>
      </c>
      <c r="D84" s="17" t="s">
        <v>271</v>
      </c>
      <c r="E84" s="17" t="s">
        <v>298</v>
      </c>
      <c r="F84" s="17" t="s">
        <v>299</v>
      </c>
      <c r="G84" s="17" t="s">
        <v>277</v>
      </c>
      <c r="H84" s="17" t="s">
        <v>21</v>
      </c>
      <c r="I84" s="26" t="s">
        <v>300</v>
      </c>
    </row>
    <row r="85" spans="1:10" ht="15.75" customHeight="1" x14ac:dyDescent="0.2">
      <c r="A85" s="28">
        <v>53</v>
      </c>
      <c r="B85" s="20" t="s">
        <v>271</v>
      </c>
      <c r="C85" s="20">
        <v>53</v>
      </c>
      <c r="D85" s="20" t="s">
        <v>271</v>
      </c>
      <c r="E85" s="20" t="s">
        <v>470</v>
      </c>
      <c r="F85" s="20" t="s">
        <v>471</v>
      </c>
      <c r="G85" s="20" t="s">
        <v>472</v>
      </c>
      <c r="H85" s="20" t="s">
        <v>21</v>
      </c>
      <c r="I85" s="29" t="s">
        <v>473</v>
      </c>
      <c r="J85" s="16"/>
    </row>
    <row r="86" spans="1:10" ht="15.75" customHeight="1" x14ac:dyDescent="0.2">
      <c r="A86" s="28">
        <v>54</v>
      </c>
      <c r="B86" s="20" t="s">
        <v>271</v>
      </c>
      <c r="C86" s="20">
        <v>54</v>
      </c>
      <c r="D86" s="20" t="s">
        <v>271</v>
      </c>
      <c r="E86" s="20" t="s">
        <v>451</v>
      </c>
      <c r="F86" s="20" t="s">
        <v>452</v>
      </c>
      <c r="G86" s="20" t="s">
        <v>453</v>
      </c>
      <c r="H86" s="20" t="s">
        <v>21</v>
      </c>
      <c r="I86" s="29">
        <v>55975</v>
      </c>
      <c r="J86" s="14" t="s">
        <v>477</v>
      </c>
    </row>
    <row r="87" spans="1:10" ht="15.75" customHeight="1" x14ac:dyDescent="0.2">
      <c r="A87" s="25">
        <v>54</v>
      </c>
      <c r="B87" s="17" t="s">
        <v>271</v>
      </c>
      <c r="C87" s="17">
        <v>54</v>
      </c>
      <c r="D87" s="17" t="s">
        <v>271</v>
      </c>
      <c r="E87" s="17" t="s">
        <v>301</v>
      </c>
      <c r="F87" s="17" t="s">
        <v>302</v>
      </c>
      <c r="G87" s="17" t="s">
        <v>277</v>
      </c>
      <c r="H87" s="17" t="s">
        <v>21</v>
      </c>
      <c r="I87" s="26">
        <v>55905</v>
      </c>
    </row>
    <row r="88" spans="1:10" ht="15.75" customHeight="1" x14ac:dyDescent="0.2">
      <c r="A88" s="25">
        <v>54</v>
      </c>
      <c r="B88" s="17" t="s">
        <v>271</v>
      </c>
      <c r="C88" s="17">
        <v>54</v>
      </c>
      <c r="D88" s="17" t="s">
        <v>271</v>
      </c>
      <c r="E88" s="17" t="s">
        <v>303</v>
      </c>
      <c r="F88" s="17" t="s">
        <v>299</v>
      </c>
      <c r="G88" s="17" t="s">
        <v>277</v>
      </c>
      <c r="H88" s="17" t="s">
        <v>21</v>
      </c>
      <c r="I88" s="26" t="s">
        <v>300</v>
      </c>
    </row>
    <row r="89" spans="1:10" ht="15.75" customHeight="1" x14ac:dyDescent="0.2">
      <c r="A89" s="25">
        <v>54</v>
      </c>
      <c r="B89" s="17" t="s">
        <v>271</v>
      </c>
      <c r="C89" s="17">
        <v>54</v>
      </c>
      <c r="D89" s="17" t="s">
        <v>271</v>
      </c>
      <c r="E89" s="17" t="s">
        <v>304</v>
      </c>
      <c r="F89" s="17" t="s">
        <v>305</v>
      </c>
      <c r="G89" s="17" t="s">
        <v>277</v>
      </c>
      <c r="H89" s="17" t="s">
        <v>21</v>
      </c>
      <c r="I89" s="26" t="s">
        <v>306</v>
      </c>
    </row>
    <row r="90" spans="1:10" ht="15.75" customHeight="1" x14ac:dyDescent="0.2">
      <c r="A90" s="25">
        <v>54</v>
      </c>
      <c r="B90" s="17" t="s">
        <v>271</v>
      </c>
      <c r="C90" s="17">
        <v>54</v>
      </c>
      <c r="D90" s="17" t="s">
        <v>271</v>
      </c>
      <c r="E90" s="17" t="s">
        <v>307</v>
      </c>
      <c r="F90" s="17" t="s">
        <v>308</v>
      </c>
      <c r="G90" s="17" t="s">
        <v>277</v>
      </c>
      <c r="H90" s="17" t="s">
        <v>21</v>
      </c>
      <c r="I90" s="26">
        <v>55902</v>
      </c>
    </row>
    <row r="91" spans="1:10" ht="15.75" customHeight="1" x14ac:dyDescent="0.2">
      <c r="A91" s="25">
        <v>55</v>
      </c>
      <c r="B91" s="17" t="s">
        <v>271</v>
      </c>
      <c r="C91" s="17">
        <v>55</v>
      </c>
      <c r="D91" s="17" t="s">
        <v>271</v>
      </c>
      <c r="E91" s="17" t="s">
        <v>309</v>
      </c>
      <c r="F91" s="17" t="s">
        <v>310</v>
      </c>
      <c r="G91" s="17" t="s">
        <v>311</v>
      </c>
      <c r="H91" s="17" t="s">
        <v>21</v>
      </c>
      <c r="I91" s="26">
        <v>55912</v>
      </c>
    </row>
    <row r="92" spans="1:10" ht="15.75" customHeight="1" x14ac:dyDescent="0.2">
      <c r="A92" s="25">
        <v>55</v>
      </c>
      <c r="B92" s="17" t="s">
        <v>271</v>
      </c>
      <c r="C92" s="17">
        <v>55</v>
      </c>
      <c r="D92" s="17" t="s">
        <v>271</v>
      </c>
      <c r="E92" s="17" t="s">
        <v>312</v>
      </c>
      <c r="F92" s="17" t="s">
        <v>313</v>
      </c>
      <c r="G92" s="17" t="s">
        <v>314</v>
      </c>
      <c r="H92" s="17" t="s">
        <v>21</v>
      </c>
      <c r="I92" s="26">
        <v>55060</v>
      </c>
    </row>
    <row r="93" spans="1:10" ht="15.75" customHeight="1" x14ac:dyDescent="0.2">
      <c r="A93" s="25">
        <v>55</v>
      </c>
      <c r="B93" s="17" t="s">
        <v>271</v>
      </c>
      <c r="C93" s="17">
        <v>55</v>
      </c>
      <c r="D93" s="17" t="s">
        <v>271</v>
      </c>
      <c r="E93" s="17" t="s">
        <v>315</v>
      </c>
      <c r="F93" s="17" t="s">
        <v>316</v>
      </c>
      <c r="G93" s="17" t="s">
        <v>314</v>
      </c>
      <c r="H93" s="17" t="s">
        <v>21</v>
      </c>
      <c r="I93" s="26">
        <v>55060</v>
      </c>
    </row>
    <row r="94" spans="1:10" ht="15.75" customHeight="1" thickBot="1" x14ac:dyDescent="0.25">
      <c r="A94" s="39">
        <v>55</v>
      </c>
      <c r="B94" s="40" t="s">
        <v>271</v>
      </c>
      <c r="C94" s="40">
        <v>55</v>
      </c>
      <c r="D94" s="40" t="s">
        <v>271</v>
      </c>
      <c r="E94" s="40" t="s">
        <v>317</v>
      </c>
      <c r="F94" s="40" t="s">
        <v>318</v>
      </c>
      <c r="G94" s="40" t="s">
        <v>311</v>
      </c>
      <c r="H94" s="40" t="s">
        <v>21</v>
      </c>
      <c r="I94" s="41">
        <v>55912</v>
      </c>
    </row>
    <row r="95" spans="1:10" ht="15.75" customHeight="1" x14ac:dyDescent="0.2">
      <c r="A95" s="21">
        <v>11</v>
      </c>
      <c r="B95" s="23" t="s">
        <v>319</v>
      </c>
      <c r="C95" s="23">
        <v>11</v>
      </c>
      <c r="D95" s="23" t="s">
        <v>319</v>
      </c>
      <c r="E95" s="23" t="s">
        <v>320</v>
      </c>
      <c r="F95" s="23" t="s">
        <v>321</v>
      </c>
      <c r="G95" s="23" t="s">
        <v>69</v>
      </c>
      <c r="H95" s="23" t="s">
        <v>21</v>
      </c>
      <c r="I95" s="24">
        <v>55415</v>
      </c>
    </row>
    <row r="96" spans="1:10" ht="15.75" customHeight="1" x14ac:dyDescent="0.2">
      <c r="A96" s="27">
        <v>11</v>
      </c>
      <c r="B96" s="17" t="s">
        <v>319</v>
      </c>
      <c r="C96" s="17">
        <v>12</v>
      </c>
      <c r="D96" s="17" t="s">
        <v>319</v>
      </c>
      <c r="E96" s="17" t="s">
        <v>322</v>
      </c>
      <c r="F96" s="17" t="s">
        <v>323</v>
      </c>
      <c r="G96" s="17" t="s">
        <v>69</v>
      </c>
      <c r="H96" s="17" t="s">
        <v>21</v>
      </c>
      <c r="I96" s="26" t="s">
        <v>324</v>
      </c>
    </row>
    <row r="97" spans="1:9" ht="15.75" customHeight="1" x14ac:dyDescent="0.2">
      <c r="A97" s="25">
        <v>11</v>
      </c>
      <c r="B97" s="17" t="s">
        <v>319</v>
      </c>
      <c r="C97" s="17">
        <v>11</v>
      </c>
      <c r="D97" s="17" t="s">
        <v>319</v>
      </c>
      <c r="E97" s="17" t="s">
        <v>325</v>
      </c>
      <c r="F97" s="33" t="s">
        <v>326</v>
      </c>
      <c r="G97" s="17" t="s">
        <v>69</v>
      </c>
      <c r="H97" s="17" t="s">
        <v>21</v>
      </c>
      <c r="I97" s="26">
        <v>55415</v>
      </c>
    </row>
    <row r="98" spans="1:9" ht="15.75" customHeight="1" x14ac:dyDescent="0.2">
      <c r="A98" s="25">
        <v>11</v>
      </c>
      <c r="B98" s="17" t="s">
        <v>319</v>
      </c>
      <c r="C98" s="17">
        <v>11</v>
      </c>
      <c r="D98" s="17" t="s">
        <v>319</v>
      </c>
      <c r="E98" s="17" t="s">
        <v>327</v>
      </c>
      <c r="F98" s="33" t="s">
        <v>328</v>
      </c>
      <c r="G98" s="17" t="s">
        <v>69</v>
      </c>
      <c r="H98" s="17" t="s">
        <v>21</v>
      </c>
      <c r="I98" s="26">
        <v>55415</v>
      </c>
    </row>
    <row r="99" spans="1:9" ht="15.75" customHeight="1" x14ac:dyDescent="0.2">
      <c r="A99" s="25">
        <v>11</v>
      </c>
      <c r="B99" s="17" t="s">
        <v>319</v>
      </c>
      <c r="C99" s="17">
        <v>11</v>
      </c>
      <c r="D99" s="17" t="s">
        <v>319</v>
      </c>
      <c r="E99" s="17" t="s">
        <v>329</v>
      </c>
      <c r="F99" s="17" t="s">
        <v>330</v>
      </c>
      <c r="G99" s="17" t="s">
        <v>69</v>
      </c>
      <c r="H99" s="17" t="s">
        <v>21</v>
      </c>
      <c r="I99" s="26" t="s">
        <v>331</v>
      </c>
    </row>
    <row r="100" spans="1:9" ht="15.75" customHeight="1" x14ac:dyDescent="0.2">
      <c r="A100" s="25">
        <v>12</v>
      </c>
      <c r="B100" s="17" t="s">
        <v>319</v>
      </c>
      <c r="C100" s="17">
        <v>12</v>
      </c>
      <c r="D100" s="17" t="s">
        <v>319</v>
      </c>
      <c r="E100" s="17" t="s">
        <v>332</v>
      </c>
      <c r="F100" s="30" t="s">
        <v>333</v>
      </c>
      <c r="G100" s="17" t="s">
        <v>69</v>
      </c>
      <c r="H100" s="17" t="s">
        <v>21</v>
      </c>
      <c r="I100" s="26">
        <v>55487</v>
      </c>
    </row>
    <row r="101" spans="1:9" ht="15.75" customHeight="1" x14ac:dyDescent="0.2">
      <c r="A101" s="27">
        <v>12</v>
      </c>
      <c r="B101" s="17" t="s">
        <v>319</v>
      </c>
      <c r="C101" s="17">
        <v>14</v>
      </c>
      <c r="D101" s="17" t="s">
        <v>319</v>
      </c>
      <c r="E101" s="17" t="s">
        <v>334</v>
      </c>
      <c r="F101" s="17" t="s">
        <v>335</v>
      </c>
      <c r="G101" s="17" t="s">
        <v>69</v>
      </c>
      <c r="H101" s="17" t="s">
        <v>21</v>
      </c>
      <c r="I101" s="26" t="s">
        <v>336</v>
      </c>
    </row>
    <row r="102" spans="1:9" ht="15.75" customHeight="1" x14ac:dyDescent="0.2">
      <c r="A102" s="25">
        <v>12</v>
      </c>
      <c r="B102" s="17" t="s">
        <v>319</v>
      </c>
      <c r="C102" s="17">
        <v>12</v>
      </c>
      <c r="D102" s="17" t="s">
        <v>319</v>
      </c>
      <c r="E102" s="17" t="s">
        <v>337</v>
      </c>
      <c r="F102" s="30" t="s">
        <v>338</v>
      </c>
      <c r="G102" s="17" t="s">
        <v>69</v>
      </c>
      <c r="H102" s="17" t="s">
        <v>21</v>
      </c>
      <c r="I102" s="26">
        <v>55487</v>
      </c>
    </row>
    <row r="103" spans="1:9" ht="15.75" customHeight="1" x14ac:dyDescent="0.2">
      <c r="A103" s="25">
        <v>12</v>
      </c>
      <c r="B103" s="17" t="s">
        <v>319</v>
      </c>
      <c r="C103" s="17">
        <v>12</v>
      </c>
      <c r="D103" s="17" t="s">
        <v>319</v>
      </c>
      <c r="E103" s="17" t="s">
        <v>339</v>
      </c>
      <c r="F103" s="30" t="s">
        <v>340</v>
      </c>
      <c r="G103" s="17" t="s">
        <v>69</v>
      </c>
      <c r="H103" s="17" t="s">
        <v>21</v>
      </c>
      <c r="I103" s="26" t="s">
        <v>341</v>
      </c>
    </row>
    <row r="104" spans="1:9" ht="15.75" customHeight="1" x14ac:dyDescent="0.2">
      <c r="A104" s="25">
        <v>12</v>
      </c>
      <c r="B104" s="17" t="s">
        <v>319</v>
      </c>
      <c r="C104" s="17">
        <v>12</v>
      </c>
      <c r="D104" s="17" t="s">
        <v>319</v>
      </c>
      <c r="E104" s="17" t="s">
        <v>342</v>
      </c>
      <c r="F104" s="30" t="s">
        <v>333</v>
      </c>
      <c r="G104" s="17" t="s">
        <v>69</v>
      </c>
      <c r="H104" s="17" t="s">
        <v>21</v>
      </c>
      <c r="I104" s="26">
        <v>55487</v>
      </c>
    </row>
    <row r="105" spans="1:9" ht="15.75" customHeight="1" x14ac:dyDescent="0.2">
      <c r="A105" s="25">
        <v>13</v>
      </c>
      <c r="B105" s="17" t="s">
        <v>319</v>
      </c>
      <c r="C105" s="17">
        <v>13</v>
      </c>
      <c r="D105" s="17" t="s">
        <v>319</v>
      </c>
      <c r="E105" s="17" t="s">
        <v>343</v>
      </c>
      <c r="F105" s="17" t="s">
        <v>344</v>
      </c>
      <c r="G105" s="17" t="s">
        <v>69</v>
      </c>
      <c r="H105" s="17" t="s">
        <v>21</v>
      </c>
      <c r="I105" s="26" t="s">
        <v>345</v>
      </c>
    </row>
    <row r="106" spans="1:9" ht="15.75" customHeight="1" x14ac:dyDescent="0.2">
      <c r="A106" s="25">
        <v>13</v>
      </c>
      <c r="B106" s="17" t="s">
        <v>319</v>
      </c>
      <c r="C106" s="17">
        <v>13</v>
      </c>
      <c r="D106" s="17" t="s">
        <v>319</v>
      </c>
      <c r="E106" s="17" t="s">
        <v>346</v>
      </c>
      <c r="F106" s="34" t="s">
        <v>347</v>
      </c>
      <c r="G106" s="17" t="s">
        <v>69</v>
      </c>
      <c r="H106" s="17" t="s">
        <v>21</v>
      </c>
      <c r="I106" s="26">
        <v>55402</v>
      </c>
    </row>
    <row r="107" spans="1:9" ht="15.75" customHeight="1" x14ac:dyDescent="0.2">
      <c r="A107" s="25">
        <v>13</v>
      </c>
      <c r="B107" s="17" t="s">
        <v>319</v>
      </c>
      <c r="C107" s="17">
        <v>13</v>
      </c>
      <c r="D107" s="17" t="s">
        <v>319</v>
      </c>
      <c r="E107" s="17" t="s">
        <v>348</v>
      </c>
      <c r="F107" s="34" t="s">
        <v>349</v>
      </c>
      <c r="G107" s="17" t="s">
        <v>69</v>
      </c>
      <c r="H107" s="17" t="s">
        <v>21</v>
      </c>
      <c r="I107" s="26">
        <v>55402</v>
      </c>
    </row>
    <row r="108" spans="1:9" ht="15.75" customHeight="1" x14ac:dyDescent="0.2">
      <c r="A108" s="27">
        <v>13</v>
      </c>
      <c r="B108" s="17" t="s">
        <v>319</v>
      </c>
      <c r="C108" s="17">
        <v>14</v>
      </c>
      <c r="D108" s="17" t="s">
        <v>319</v>
      </c>
      <c r="E108" s="17" t="s">
        <v>350</v>
      </c>
      <c r="F108" s="17" t="s">
        <v>351</v>
      </c>
      <c r="G108" s="17" t="s">
        <v>69</v>
      </c>
      <c r="H108" s="17" t="s">
        <v>21</v>
      </c>
      <c r="I108" s="26" t="s">
        <v>352</v>
      </c>
    </row>
    <row r="109" spans="1:9" ht="15.75" customHeight="1" x14ac:dyDescent="0.2">
      <c r="A109" s="25">
        <v>13</v>
      </c>
      <c r="B109" s="17" t="s">
        <v>319</v>
      </c>
      <c r="C109" s="17">
        <v>13</v>
      </c>
      <c r="D109" s="17" t="s">
        <v>319</v>
      </c>
      <c r="E109" s="17" t="s">
        <v>353</v>
      </c>
      <c r="F109" s="17" t="s">
        <v>354</v>
      </c>
      <c r="G109" s="17" t="s">
        <v>69</v>
      </c>
      <c r="H109" s="17" t="s">
        <v>21</v>
      </c>
      <c r="I109" s="26">
        <v>55403</v>
      </c>
    </row>
    <row r="110" spans="1:9" ht="15.75" customHeight="1" x14ac:dyDescent="0.2">
      <c r="A110" s="27">
        <v>14</v>
      </c>
      <c r="B110" s="17" t="s">
        <v>319</v>
      </c>
      <c r="C110" s="17"/>
      <c r="D110" s="17" t="s">
        <v>319</v>
      </c>
      <c r="E110" s="17" t="s">
        <v>355</v>
      </c>
      <c r="F110" s="17" t="s">
        <v>356</v>
      </c>
      <c r="G110" s="17" t="s">
        <v>69</v>
      </c>
      <c r="H110" s="17" t="s">
        <v>21</v>
      </c>
      <c r="I110" s="26">
        <v>55402</v>
      </c>
    </row>
    <row r="111" spans="1:9" ht="15.75" customHeight="1" x14ac:dyDescent="0.2">
      <c r="A111" s="25">
        <v>14</v>
      </c>
      <c r="B111" s="17" t="s">
        <v>319</v>
      </c>
      <c r="C111" s="17">
        <v>14</v>
      </c>
      <c r="D111" s="17" t="s">
        <v>319</v>
      </c>
      <c r="E111" s="17" t="s">
        <v>357</v>
      </c>
      <c r="F111" s="35" t="s">
        <v>358</v>
      </c>
      <c r="G111" s="17" t="s">
        <v>69</v>
      </c>
      <c r="H111" s="17" t="s">
        <v>21</v>
      </c>
      <c r="I111" s="26">
        <v>55402</v>
      </c>
    </row>
    <row r="112" spans="1:9" ht="15.75" customHeight="1" x14ac:dyDescent="0.2">
      <c r="A112" s="25">
        <v>14</v>
      </c>
      <c r="B112" s="17" t="s">
        <v>319</v>
      </c>
      <c r="C112" s="17">
        <v>14</v>
      </c>
      <c r="D112" s="17" t="s">
        <v>319</v>
      </c>
      <c r="E112" s="17" t="s">
        <v>359</v>
      </c>
      <c r="F112" s="17" t="s">
        <v>360</v>
      </c>
      <c r="G112" s="17" t="s">
        <v>69</v>
      </c>
      <c r="H112" s="17" t="s">
        <v>21</v>
      </c>
      <c r="I112" s="26">
        <v>55402</v>
      </c>
    </row>
    <row r="113" spans="1:10" ht="15.75" customHeight="1" x14ac:dyDescent="0.2">
      <c r="A113" s="25">
        <v>14</v>
      </c>
      <c r="B113" s="17" t="s">
        <v>319</v>
      </c>
      <c r="C113" s="17">
        <v>14</v>
      </c>
      <c r="D113" s="17" t="s">
        <v>319</v>
      </c>
      <c r="E113" s="17" t="s">
        <v>361</v>
      </c>
      <c r="F113" s="17" t="s">
        <v>362</v>
      </c>
      <c r="G113" s="17" t="s">
        <v>69</v>
      </c>
      <c r="H113" s="17" t="s">
        <v>21</v>
      </c>
      <c r="I113" s="26">
        <v>55402</v>
      </c>
    </row>
    <row r="114" spans="1:10" ht="15.75" customHeight="1" x14ac:dyDescent="0.2">
      <c r="A114" s="25">
        <v>14</v>
      </c>
      <c r="B114" s="17" t="s">
        <v>319</v>
      </c>
      <c r="C114" s="17">
        <v>14</v>
      </c>
      <c r="D114" s="17" t="s">
        <v>319</v>
      </c>
      <c r="E114" s="17" t="s">
        <v>365</v>
      </c>
      <c r="F114" s="35" t="s">
        <v>366</v>
      </c>
      <c r="G114" s="17" t="s">
        <v>69</v>
      </c>
      <c r="H114" s="17" t="s">
        <v>21</v>
      </c>
      <c r="I114" s="26" t="s">
        <v>367</v>
      </c>
    </row>
    <row r="115" spans="1:10" ht="15.75" customHeight="1" x14ac:dyDescent="0.2">
      <c r="A115" s="27">
        <v>15</v>
      </c>
      <c r="B115" s="17" t="s">
        <v>319</v>
      </c>
      <c r="C115" s="17">
        <v>16</v>
      </c>
      <c r="D115" s="17" t="s">
        <v>319</v>
      </c>
      <c r="E115" s="17" t="s">
        <v>368</v>
      </c>
      <c r="F115" s="17" t="s">
        <v>369</v>
      </c>
      <c r="G115" s="17" t="s">
        <v>69</v>
      </c>
      <c r="H115" s="17" t="s">
        <v>21</v>
      </c>
      <c r="I115" s="26">
        <v>55402</v>
      </c>
    </row>
    <row r="116" spans="1:10" ht="15.75" customHeight="1" x14ac:dyDescent="0.2">
      <c r="A116" s="27">
        <v>15</v>
      </c>
      <c r="B116" s="17" t="s">
        <v>319</v>
      </c>
      <c r="C116" s="17">
        <v>11</v>
      </c>
      <c r="D116" s="17" t="s">
        <v>319</v>
      </c>
      <c r="E116" s="17" t="s">
        <v>370</v>
      </c>
      <c r="F116" s="17" t="s">
        <v>371</v>
      </c>
      <c r="G116" s="17" t="s">
        <v>69</v>
      </c>
      <c r="H116" s="17" t="s">
        <v>21</v>
      </c>
      <c r="I116" s="26">
        <v>55402</v>
      </c>
    </row>
    <row r="117" spans="1:10" ht="15.75" customHeight="1" x14ac:dyDescent="0.2">
      <c r="A117" s="25">
        <v>15</v>
      </c>
      <c r="B117" s="17" t="s">
        <v>319</v>
      </c>
      <c r="C117" s="17">
        <v>13</v>
      </c>
      <c r="D117" s="17" t="s">
        <v>319</v>
      </c>
      <c r="E117" s="17" t="s">
        <v>372</v>
      </c>
      <c r="F117" s="17" t="s">
        <v>373</v>
      </c>
      <c r="G117" s="17" t="s">
        <v>69</v>
      </c>
      <c r="H117" s="17" t="s">
        <v>21</v>
      </c>
      <c r="I117" s="26" t="s">
        <v>374</v>
      </c>
    </row>
    <row r="118" spans="1:10" ht="15.75" customHeight="1" x14ac:dyDescent="0.2">
      <c r="A118" s="25">
        <v>15</v>
      </c>
      <c r="B118" s="17" t="s">
        <v>319</v>
      </c>
      <c r="C118" s="17">
        <v>13</v>
      </c>
      <c r="D118" s="17" t="s">
        <v>319</v>
      </c>
      <c r="E118" s="17" t="s">
        <v>375</v>
      </c>
      <c r="F118" s="17" t="s">
        <v>376</v>
      </c>
      <c r="G118" s="17" t="s">
        <v>69</v>
      </c>
      <c r="H118" s="17" t="s">
        <v>21</v>
      </c>
      <c r="I118" s="26" t="s">
        <v>377</v>
      </c>
    </row>
    <row r="119" spans="1:10" ht="15.75" customHeight="1" x14ac:dyDescent="0.2">
      <c r="A119" s="27">
        <v>15</v>
      </c>
      <c r="B119" s="17" t="s">
        <v>319</v>
      </c>
      <c r="C119" s="17">
        <v>12</v>
      </c>
      <c r="D119" s="17" t="s">
        <v>319</v>
      </c>
      <c r="E119" s="17" t="s">
        <v>378</v>
      </c>
      <c r="F119" s="17" t="s">
        <v>379</v>
      </c>
      <c r="G119" s="17" t="s">
        <v>69</v>
      </c>
      <c r="H119" s="17" t="s">
        <v>21</v>
      </c>
      <c r="I119" s="26">
        <v>55401</v>
      </c>
    </row>
    <row r="120" spans="1:10" ht="15.75" customHeight="1" x14ac:dyDescent="0.2">
      <c r="A120" s="25">
        <v>16</v>
      </c>
      <c r="B120" s="17" t="s">
        <v>319</v>
      </c>
      <c r="C120" s="17">
        <v>16</v>
      </c>
      <c r="D120" s="17" t="s">
        <v>319</v>
      </c>
      <c r="E120" s="17" t="s">
        <v>380</v>
      </c>
      <c r="F120" s="17" t="s">
        <v>381</v>
      </c>
      <c r="G120" s="17" t="s">
        <v>69</v>
      </c>
      <c r="H120" s="17" t="s">
        <v>21</v>
      </c>
      <c r="I120" s="26" t="s">
        <v>382</v>
      </c>
    </row>
    <row r="121" spans="1:10" ht="15.75" customHeight="1" x14ac:dyDescent="0.2">
      <c r="A121" s="25">
        <v>16</v>
      </c>
      <c r="B121" s="17" t="s">
        <v>319</v>
      </c>
      <c r="C121" s="17">
        <v>16</v>
      </c>
      <c r="D121" s="17" t="s">
        <v>319</v>
      </c>
      <c r="E121" s="17" t="s">
        <v>383</v>
      </c>
      <c r="F121" s="17" t="s">
        <v>384</v>
      </c>
      <c r="G121" s="17" t="s">
        <v>69</v>
      </c>
      <c r="H121" s="17" t="s">
        <v>21</v>
      </c>
      <c r="I121" s="26">
        <v>55401</v>
      </c>
    </row>
    <row r="122" spans="1:10" ht="15.75" customHeight="1" x14ac:dyDescent="0.2">
      <c r="A122" s="25">
        <v>16</v>
      </c>
      <c r="B122" s="17" t="s">
        <v>319</v>
      </c>
      <c r="C122" s="17">
        <v>16</v>
      </c>
      <c r="D122" s="17" t="s">
        <v>319</v>
      </c>
      <c r="E122" s="17" t="s">
        <v>385</v>
      </c>
      <c r="F122" s="17" t="s">
        <v>386</v>
      </c>
      <c r="G122" s="17" t="s">
        <v>69</v>
      </c>
      <c r="H122" s="17" t="s">
        <v>21</v>
      </c>
      <c r="I122" s="26" t="s">
        <v>387</v>
      </c>
    </row>
    <row r="123" spans="1:10" ht="15.75" customHeight="1" x14ac:dyDescent="0.2">
      <c r="A123" s="25">
        <v>16</v>
      </c>
      <c r="B123" s="17" t="s">
        <v>319</v>
      </c>
      <c r="C123" s="17">
        <v>16</v>
      </c>
      <c r="D123" s="17" t="s">
        <v>319</v>
      </c>
      <c r="E123" s="17" t="s">
        <v>388</v>
      </c>
      <c r="F123" s="17" t="s">
        <v>389</v>
      </c>
      <c r="G123" s="17" t="s">
        <v>69</v>
      </c>
      <c r="H123" s="17" t="s">
        <v>21</v>
      </c>
      <c r="I123" s="26" t="s">
        <v>390</v>
      </c>
    </row>
    <row r="124" spans="1:10" ht="15.75" customHeight="1" thickBot="1" x14ac:dyDescent="0.25">
      <c r="A124" s="36">
        <v>16</v>
      </c>
      <c r="B124" s="37" t="s">
        <v>319</v>
      </c>
      <c r="C124" s="37">
        <v>16</v>
      </c>
      <c r="D124" s="37" t="s">
        <v>319</v>
      </c>
      <c r="E124" s="37" t="s">
        <v>391</v>
      </c>
      <c r="F124" s="37" t="s">
        <v>392</v>
      </c>
      <c r="G124" s="37" t="s">
        <v>69</v>
      </c>
      <c r="H124" s="37" t="s">
        <v>21</v>
      </c>
      <c r="I124" s="38" t="s">
        <v>393</v>
      </c>
    </row>
    <row r="125" spans="1:10" ht="15.75" customHeight="1" x14ac:dyDescent="0.2">
      <c r="A125" s="74">
        <v>1</v>
      </c>
      <c r="B125" s="76" t="s">
        <v>394</v>
      </c>
      <c r="C125" s="73">
        <v>15</v>
      </c>
      <c r="D125" s="73" t="s">
        <v>319</v>
      </c>
      <c r="E125" s="73" t="s">
        <v>395</v>
      </c>
      <c r="F125" s="73" t="s">
        <v>396</v>
      </c>
      <c r="G125" s="73" t="s">
        <v>69</v>
      </c>
      <c r="H125" s="73" t="s">
        <v>21</v>
      </c>
      <c r="I125" s="75">
        <v>55455</v>
      </c>
    </row>
    <row r="126" spans="1:10" ht="15.75" customHeight="1" x14ac:dyDescent="0.2">
      <c r="A126" s="25">
        <v>1</v>
      </c>
      <c r="B126" s="32" t="s">
        <v>394</v>
      </c>
      <c r="C126" s="17">
        <v>15</v>
      </c>
      <c r="D126" s="17" t="s">
        <v>319</v>
      </c>
      <c r="E126" s="17" t="s">
        <v>397</v>
      </c>
      <c r="F126" s="17" t="s">
        <v>398</v>
      </c>
      <c r="G126" s="17" t="s">
        <v>69</v>
      </c>
      <c r="H126" s="17" t="s">
        <v>21</v>
      </c>
      <c r="I126" s="26" t="s">
        <v>399</v>
      </c>
    </row>
    <row r="127" spans="1:10" ht="15.75" customHeight="1" x14ac:dyDescent="0.2">
      <c r="A127" s="25">
        <v>1</v>
      </c>
      <c r="B127" s="32" t="s">
        <v>394</v>
      </c>
      <c r="C127" s="17">
        <v>15</v>
      </c>
      <c r="D127" s="17" t="s">
        <v>319</v>
      </c>
      <c r="E127" s="17" t="s">
        <v>400</v>
      </c>
      <c r="F127" s="17" t="s">
        <v>401</v>
      </c>
      <c r="G127" s="17" t="s">
        <v>69</v>
      </c>
      <c r="H127" s="17" t="s">
        <v>21</v>
      </c>
      <c r="I127" s="26" t="s">
        <v>402</v>
      </c>
    </row>
    <row r="128" spans="1:10" ht="15.75" customHeight="1" x14ac:dyDescent="0.2">
      <c r="A128" s="28">
        <v>1</v>
      </c>
      <c r="B128" s="20" t="s">
        <v>394</v>
      </c>
      <c r="C128" s="20">
        <v>15</v>
      </c>
      <c r="D128" s="20" t="s">
        <v>319</v>
      </c>
      <c r="E128" s="20" t="s">
        <v>463</v>
      </c>
      <c r="F128" s="20" t="s">
        <v>464</v>
      </c>
      <c r="G128" s="20" t="s">
        <v>69</v>
      </c>
      <c r="H128" s="20" t="s">
        <v>21</v>
      </c>
      <c r="I128" s="29">
        <v>55455</v>
      </c>
      <c r="J128" s="14" t="s">
        <v>477</v>
      </c>
    </row>
    <row r="129" spans="1:10" ht="15.75" customHeight="1" x14ac:dyDescent="0.2">
      <c r="A129" s="25">
        <v>1</v>
      </c>
      <c r="B129" s="32" t="s">
        <v>394</v>
      </c>
      <c r="C129" s="17">
        <v>15</v>
      </c>
      <c r="D129" s="17" t="s">
        <v>319</v>
      </c>
      <c r="E129" s="17" t="s">
        <v>403</v>
      </c>
      <c r="F129" s="17" t="s">
        <v>404</v>
      </c>
      <c r="G129" s="17" t="s">
        <v>69</v>
      </c>
      <c r="H129" s="17" t="s">
        <v>21</v>
      </c>
      <c r="I129" s="26">
        <v>55414</v>
      </c>
    </row>
    <row r="130" spans="1:10" ht="15.75" customHeight="1" x14ac:dyDescent="0.2">
      <c r="A130" s="25">
        <v>1</v>
      </c>
      <c r="B130" s="32" t="s">
        <v>394</v>
      </c>
      <c r="C130" s="17">
        <v>15</v>
      </c>
      <c r="D130" s="17" t="s">
        <v>319</v>
      </c>
      <c r="E130" s="17" t="s">
        <v>405</v>
      </c>
      <c r="F130" s="17" t="s">
        <v>406</v>
      </c>
      <c r="G130" s="17" t="s">
        <v>69</v>
      </c>
      <c r="H130" s="17" t="s">
        <v>21</v>
      </c>
      <c r="I130" s="26">
        <v>55455</v>
      </c>
    </row>
    <row r="131" spans="1:10" ht="15.75" customHeight="1" x14ac:dyDescent="0.2">
      <c r="A131" s="28">
        <v>2</v>
      </c>
      <c r="B131" s="20" t="s">
        <v>394</v>
      </c>
      <c r="C131" s="20">
        <v>24</v>
      </c>
      <c r="D131" s="20" t="s">
        <v>14</v>
      </c>
      <c r="E131" s="20" t="s">
        <v>474</v>
      </c>
      <c r="F131" s="20" t="s">
        <v>475</v>
      </c>
      <c r="G131" s="20" t="s">
        <v>69</v>
      </c>
      <c r="H131" s="20" t="s">
        <v>21</v>
      </c>
      <c r="I131" s="29" t="s">
        <v>476</v>
      </c>
      <c r="J131" s="14" t="s">
        <v>477</v>
      </c>
    </row>
    <row r="132" spans="1:10" ht="15.75" customHeight="1" x14ac:dyDescent="0.2">
      <c r="A132" s="25">
        <v>2</v>
      </c>
      <c r="B132" s="32" t="s">
        <v>394</v>
      </c>
      <c r="C132" s="17">
        <v>21</v>
      </c>
      <c r="D132" s="17" t="s">
        <v>14</v>
      </c>
      <c r="E132" s="17" t="s">
        <v>407</v>
      </c>
      <c r="F132" s="17" t="s">
        <v>408</v>
      </c>
      <c r="G132" s="17" t="s">
        <v>69</v>
      </c>
      <c r="H132" s="17" t="s">
        <v>21</v>
      </c>
      <c r="I132" s="26">
        <v>55450</v>
      </c>
    </row>
    <row r="133" spans="1:10" ht="15.75" customHeight="1" x14ac:dyDescent="0.2">
      <c r="A133" s="27">
        <v>2</v>
      </c>
      <c r="B133" s="32" t="s">
        <v>394</v>
      </c>
      <c r="C133" s="17">
        <v>24</v>
      </c>
      <c r="D133" s="17" t="s">
        <v>14</v>
      </c>
      <c r="E133" s="17" t="s">
        <v>409</v>
      </c>
      <c r="F133" s="17" t="s">
        <v>410</v>
      </c>
      <c r="G133" s="17" t="s">
        <v>69</v>
      </c>
      <c r="H133" s="17" t="s">
        <v>21</v>
      </c>
      <c r="I133" s="26" t="s">
        <v>411</v>
      </c>
    </row>
    <row r="134" spans="1:10" ht="15.75" customHeight="1" x14ac:dyDescent="0.2">
      <c r="A134" s="27">
        <v>2</v>
      </c>
      <c r="B134" s="32" t="s">
        <v>394</v>
      </c>
      <c r="C134" s="17">
        <v>24</v>
      </c>
      <c r="D134" s="17" t="s">
        <v>14</v>
      </c>
      <c r="E134" s="17" t="s">
        <v>412</v>
      </c>
      <c r="F134" s="17" t="s">
        <v>413</v>
      </c>
      <c r="G134" s="17" t="s">
        <v>69</v>
      </c>
      <c r="H134" s="17" t="s">
        <v>21</v>
      </c>
      <c r="I134" s="26" t="s">
        <v>414</v>
      </c>
    </row>
    <row r="135" spans="1:10" ht="15.75" customHeight="1" x14ac:dyDescent="0.2">
      <c r="A135" s="25">
        <v>2</v>
      </c>
      <c r="B135" s="32" t="s">
        <v>394</v>
      </c>
      <c r="C135" s="17">
        <v>21</v>
      </c>
      <c r="D135" s="17" t="s">
        <v>14</v>
      </c>
      <c r="E135" s="17" t="s">
        <v>415</v>
      </c>
      <c r="F135" s="17" t="s">
        <v>416</v>
      </c>
      <c r="G135" s="17" t="s">
        <v>69</v>
      </c>
      <c r="H135" s="17" t="s">
        <v>21</v>
      </c>
      <c r="I135" s="26">
        <v>55417</v>
      </c>
    </row>
    <row r="136" spans="1:10" ht="15.75" customHeight="1" x14ac:dyDescent="0.2">
      <c r="A136" s="25">
        <v>2</v>
      </c>
      <c r="B136" s="32" t="s">
        <v>394</v>
      </c>
      <c r="C136" s="17">
        <v>21</v>
      </c>
      <c r="D136" s="17" t="s">
        <v>14</v>
      </c>
      <c r="E136" s="17" t="s">
        <v>417</v>
      </c>
      <c r="F136" s="17" t="s">
        <v>418</v>
      </c>
      <c r="G136" s="17" t="s">
        <v>69</v>
      </c>
      <c r="H136" s="17" t="s">
        <v>21</v>
      </c>
      <c r="I136" s="26">
        <v>55417</v>
      </c>
    </row>
    <row r="137" spans="1:10" ht="15.75" customHeight="1" x14ac:dyDescent="0.2">
      <c r="A137" s="27">
        <v>3</v>
      </c>
      <c r="B137" s="32" t="s">
        <v>394</v>
      </c>
      <c r="C137" s="17">
        <v>21</v>
      </c>
      <c r="D137" s="17" t="s">
        <v>14</v>
      </c>
      <c r="E137" s="17" t="s">
        <v>419</v>
      </c>
      <c r="F137" s="17" t="s">
        <v>420</v>
      </c>
      <c r="G137" s="17" t="s">
        <v>57</v>
      </c>
      <c r="H137" s="17" t="s">
        <v>21</v>
      </c>
      <c r="I137" s="26" t="s">
        <v>421</v>
      </c>
    </row>
    <row r="138" spans="1:10" ht="15.75" customHeight="1" x14ac:dyDescent="0.2">
      <c r="A138" s="25">
        <v>3</v>
      </c>
      <c r="B138" s="32" t="s">
        <v>394</v>
      </c>
      <c r="C138" s="17">
        <v>23</v>
      </c>
      <c r="D138" s="17" t="s">
        <v>14</v>
      </c>
      <c r="E138" s="17" t="s">
        <v>422</v>
      </c>
      <c r="F138" s="17" t="s">
        <v>423</v>
      </c>
      <c r="G138" s="17" t="s">
        <v>57</v>
      </c>
      <c r="H138" s="17" t="s">
        <v>21</v>
      </c>
      <c r="I138" s="26">
        <v>55420</v>
      </c>
    </row>
    <row r="139" spans="1:10" ht="15.75" customHeight="1" x14ac:dyDescent="0.2">
      <c r="A139" s="25">
        <v>3</v>
      </c>
      <c r="B139" s="32" t="s">
        <v>394</v>
      </c>
      <c r="C139" s="17">
        <v>23</v>
      </c>
      <c r="D139" s="17" t="s">
        <v>14</v>
      </c>
      <c r="E139" s="17" t="s">
        <v>424</v>
      </c>
      <c r="F139" s="17" t="s">
        <v>425</v>
      </c>
      <c r="G139" s="17" t="s">
        <v>57</v>
      </c>
      <c r="H139" s="17" t="s">
        <v>21</v>
      </c>
      <c r="I139" s="26" t="s">
        <v>426</v>
      </c>
    </row>
    <row r="140" spans="1:10" ht="15.75" customHeight="1" x14ac:dyDescent="0.2">
      <c r="A140" s="27">
        <v>3</v>
      </c>
      <c r="B140" s="32" t="s">
        <v>394</v>
      </c>
      <c r="C140" s="17">
        <v>22</v>
      </c>
      <c r="D140" s="17" t="s">
        <v>14</v>
      </c>
      <c r="E140" s="17" t="s">
        <v>427</v>
      </c>
      <c r="F140" s="17" t="s">
        <v>428</v>
      </c>
      <c r="G140" s="17" t="s">
        <v>57</v>
      </c>
      <c r="H140" s="17" t="s">
        <v>21</v>
      </c>
      <c r="I140" s="26">
        <v>55420</v>
      </c>
    </row>
    <row r="141" spans="1:10" ht="15.75" customHeight="1" x14ac:dyDescent="0.2">
      <c r="A141" s="27">
        <v>4</v>
      </c>
      <c r="B141" s="32" t="s">
        <v>394</v>
      </c>
      <c r="C141" s="17">
        <v>21</v>
      </c>
      <c r="D141" s="17" t="s">
        <v>14</v>
      </c>
      <c r="E141" s="17" t="s">
        <v>429</v>
      </c>
      <c r="F141" s="17" t="s">
        <v>430</v>
      </c>
      <c r="G141" s="17" t="s">
        <v>431</v>
      </c>
      <c r="H141" s="17" t="s">
        <v>21</v>
      </c>
      <c r="I141" s="26" t="s">
        <v>432</v>
      </c>
    </row>
    <row r="142" spans="1:10" ht="15.75" customHeight="1" x14ac:dyDescent="0.2">
      <c r="A142" s="28">
        <v>4</v>
      </c>
      <c r="B142" s="20" t="s">
        <v>394</v>
      </c>
      <c r="C142" s="20">
        <v>22</v>
      </c>
      <c r="D142" s="20" t="s">
        <v>14</v>
      </c>
      <c r="E142" s="20" t="s">
        <v>457</v>
      </c>
      <c r="F142" s="20" t="s">
        <v>458</v>
      </c>
      <c r="G142" s="20" t="s">
        <v>431</v>
      </c>
      <c r="H142" s="20" t="s">
        <v>21</v>
      </c>
      <c r="I142" s="29" t="s">
        <v>459</v>
      </c>
      <c r="J142" s="16"/>
    </row>
    <row r="143" spans="1:10" ht="15.75" customHeight="1" x14ac:dyDescent="0.2">
      <c r="A143" s="25">
        <v>4</v>
      </c>
      <c r="B143" s="32" t="s">
        <v>394</v>
      </c>
      <c r="C143" s="17">
        <v>22</v>
      </c>
      <c r="D143" s="17" t="s">
        <v>14</v>
      </c>
      <c r="E143" s="17" t="s">
        <v>433</v>
      </c>
      <c r="F143" s="17" t="s">
        <v>434</v>
      </c>
      <c r="G143" s="17" t="s">
        <v>431</v>
      </c>
      <c r="H143" s="17" t="s">
        <v>21</v>
      </c>
      <c r="I143" s="26">
        <v>55423</v>
      </c>
      <c r="J143" s="16"/>
    </row>
    <row r="144" spans="1:10" ht="15.75" customHeight="1" x14ac:dyDescent="0.2">
      <c r="A144" s="25">
        <v>4</v>
      </c>
      <c r="B144" s="32" t="s">
        <v>394</v>
      </c>
      <c r="C144" s="17">
        <v>22</v>
      </c>
      <c r="D144" s="17" t="s">
        <v>14</v>
      </c>
      <c r="E144" s="17" t="s">
        <v>435</v>
      </c>
      <c r="F144" s="17" t="s">
        <v>436</v>
      </c>
      <c r="G144" s="17" t="s">
        <v>431</v>
      </c>
      <c r="H144" s="17" t="s">
        <v>21</v>
      </c>
      <c r="I144" s="26">
        <v>55423</v>
      </c>
      <c r="J144" s="16"/>
    </row>
    <row r="145" spans="1:10" ht="15.75" customHeight="1" x14ac:dyDescent="0.2">
      <c r="A145" s="27">
        <v>4</v>
      </c>
      <c r="B145" s="32" t="s">
        <v>394</v>
      </c>
      <c r="C145" s="17">
        <v>22</v>
      </c>
      <c r="D145" s="17" t="s">
        <v>14</v>
      </c>
      <c r="E145" s="17" t="s">
        <v>437</v>
      </c>
      <c r="F145" s="17" t="s">
        <v>438</v>
      </c>
      <c r="G145" s="17" t="s">
        <v>431</v>
      </c>
      <c r="H145" s="17" t="s">
        <v>21</v>
      </c>
      <c r="I145" s="26">
        <v>55423</v>
      </c>
      <c r="J145" s="16"/>
    </row>
    <row r="146" spans="1:10" ht="15.75" customHeight="1" x14ac:dyDescent="0.2">
      <c r="A146" s="25">
        <v>5</v>
      </c>
      <c r="B146" s="32" t="s">
        <v>394</v>
      </c>
      <c r="C146" s="17">
        <v>24</v>
      </c>
      <c r="D146" s="17" t="s">
        <v>14</v>
      </c>
      <c r="E146" s="17" t="s">
        <v>439</v>
      </c>
      <c r="F146" s="17" t="s">
        <v>440</v>
      </c>
      <c r="G146" s="17" t="s">
        <v>95</v>
      </c>
      <c r="H146" s="17" t="s">
        <v>21</v>
      </c>
      <c r="I146" s="26">
        <v>55436</v>
      </c>
    </row>
    <row r="147" spans="1:10" ht="15.75" customHeight="1" x14ac:dyDescent="0.2">
      <c r="A147" s="28">
        <v>5</v>
      </c>
      <c r="B147" s="20" t="s">
        <v>394</v>
      </c>
      <c r="C147" s="20">
        <v>22</v>
      </c>
      <c r="D147" s="20" t="s">
        <v>14</v>
      </c>
      <c r="E147" s="20" t="s">
        <v>448</v>
      </c>
      <c r="F147" s="20" t="s">
        <v>449</v>
      </c>
      <c r="G147" s="20" t="s">
        <v>95</v>
      </c>
      <c r="H147" s="20" t="s">
        <v>21</v>
      </c>
      <c r="I147" s="29" t="s">
        <v>450</v>
      </c>
      <c r="J147" s="14" t="s">
        <v>477</v>
      </c>
    </row>
    <row r="148" spans="1:10" ht="15.75" customHeight="1" x14ac:dyDescent="0.2">
      <c r="A148" s="27">
        <v>5</v>
      </c>
      <c r="B148" s="32" t="s">
        <v>394</v>
      </c>
      <c r="C148" s="17">
        <v>21</v>
      </c>
      <c r="D148" s="17" t="s">
        <v>14</v>
      </c>
      <c r="E148" s="17" t="s">
        <v>441</v>
      </c>
      <c r="F148" s="17" t="s">
        <v>442</v>
      </c>
      <c r="G148" s="17" t="s">
        <v>95</v>
      </c>
      <c r="H148" s="17" t="s">
        <v>21</v>
      </c>
      <c r="I148" s="26">
        <v>55424</v>
      </c>
    </row>
    <row r="149" spans="1:10" ht="15.75" customHeight="1" x14ac:dyDescent="0.2">
      <c r="A149" s="25">
        <v>5</v>
      </c>
      <c r="B149" s="32" t="s">
        <v>394</v>
      </c>
      <c r="C149" s="17">
        <v>24</v>
      </c>
      <c r="D149" s="17" t="s">
        <v>14</v>
      </c>
      <c r="E149" s="17" t="s">
        <v>443</v>
      </c>
      <c r="F149" s="17" t="s">
        <v>444</v>
      </c>
      <c r="G149" s="17" t="s">
        <v>95</v>
      </c>
      <c r="H149" s="17" t="s">
        <v>21</v>
      </c>
      <c r="I149" s="26">
        <v>55439</v>
      </c>
      <c r="J149" s="16"/>
    </row>
    <row r="150" spans="1:10" ht="15.75" customHeight="1" thickBot="1" x14ac:dyDescent="0.25">
      <c r="A150" s="46">
        <v>5</v>
      </c>
      <c r="B150" s="47" t="s">
        <v>394</v>
      </c>
      <c r="C150" s="37">
        <v>25</v>
      </c>
      <c r="D150" s="37" t="s">
        <v>14</v>
      </c>
      <c r="E150" s="37" t="s">
        <v>445</v>
      </c>
      <c r="F150" s="37" t="s">
        <v>446</v>
      </c>
      <c r="G150" s="37" t="s">
        <v>95</v>
      </c>
      <c r="H150" s="37" t="s">
        <v>21</v>
      </c>
      <c r="I150" s="38">
        <v>55435</v>
      </c>
      <c r="J150" s="16"/>
    </row>
    <row r="151" spans="1:10" ht="15.75" customHeight="1" x14ac:dyDescent="0.2">
      <c r="A151" s="53"/>
      <c r="B151" s="54" t="s">
        <v>447</v>
      </c>
      <c r="C151" s="55">
        <v>46</v>
      </c>
      <c r="D151" s="54" t="s">
        <v>16</v>
      </c>
      <c r="E151" s="54" t="s">
        <v>454</v>
      </c>
      <c r="F151" s="54" t="s">
        <v>455</v>
      </c>
      <c r="G151" s="54" t="s">
        <v>19</v>
      </c>
      <c r="H151" s="54" t="s">
        <v>21</v>
      </c>
      <c r="I151" s="56" t="s">
        <v>456</v>
      </c>
      <c r="J151" s="15" t="s">
        <v>478</v>
      </c>
    </row>
    <row r="152" spans="1:10" ht="15.75" customHeight="1" x14ac:dyDescent="0.2">
      <c r="A152" s="51"/>
      <c r="B152" s="50" t="s">
        <v>447</v>
      </c>
      <c r="C152" s="50">
        <v>41</v>
      </c>
      <c r="D152" s="50" t="s">
        <v>16</v>
      </c>
      <c r="E152" s="50" t="s">
        <v>460</v>
      </c>
      <c r="F152" s="50" t="s">
        <v>461</v>
      </c>
      <c r="G152" s="50" t="s">
        <v>462</v>
      </c>
      <c r="H152" s="50" t="s">
        <v>21</v>
      </c>
      <c r="I152" s="52">
        <v>55042</v>
      </c>
      <c r="J152" s="15" t="s">
        <v>478</v>
      </c>
    </row>
    <row r="153" spans="1:10" ht="15.75" customHeight="1" x14ac:dyDescent="0.2">
      <c r="A153" s="51"/>
      <c r="B153" s="50" t="s">
        <v>447</v>
      </c>
      <c r="C153" s="50">
        <v>43</v>
      </c>
      <c r="D153" s="50" t="s">
        <v>16</v>
      </c>
      <c r="E153" s="50" t="s">
        <v>363</v>
      </c>
      <c r="F153" s="50" t="s">
        <v>364</v>
      </c>
      <c r="G153" s="50" t="s">
        <v>238</v>
      </c>
      <c r="H153" s="50" t="s">
        <v>21</v>
      </c>
      <c r="I153" s="52">
        <v>55121</v>
      </c>
      <c r="J153" s="15" t="s">
        <v>479</v>
      </c>
    </row>
    <row r="154" spans="1:10" ht="15.75" customHeight="1" thickBot="1" x14ac:dyDescent="0.25">
      <c r="A154" s="57"/>
      <c r="B154" s="48" t="s">
        <v>447</v>
      </c>
      <c r="C154" s="48">
        <v>53</v>
      </c>
      <c r="D154" s="48" t="s">
        <v>271</v>
      </c>
      <c r="E154" s="48" t="s">
        <v>465</v>
      </c>
      <c r="F154" s="48" t="s">
        <v>466</v>
      </c>
      <c r="G154" s="48" t="s">
        <v>277</v>
      </c>
      <c r="H154" s="48" t="s">
        <v>21</v>
      </c>
      <c r="I154" s="49">
        <v>55901</v>
      </c>
      <c r="J154" s="15" t="s">
        <v>479</v>
      </c>
    </row>
    <row r="155" spans="1:10" ht="15.75" customHeight="1" x14ac:dyDescent="0.2"/>
    <row r="156" spans="1:10" ht="15.75" customHeight="1" x14ac:dyDescent="0.2"/>
    <row r="157" spans="1:10" ht="15.75" customHeight="1" x14ac:dyDescent="0.2"/>
    <row r="158" spans="1:10" ht="15.75" customHeight="1" x14ac:dyDescent="0.2"/>
    <row r="159" spans="1:10" ht="15.75" customHeight="1" x14ac:dyDescent="0.2"/>
    <row r="160" spans="1:1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autoFilter ref="A1:I351" xr:uid="{00000000-0009-0000-0000-000001000000}"/>
  <sortState xmlns:xlrd2="http://schemas.microsoft.com/office/spreadsheetml/2017/richdata2" ref="A2:J997">
    <sortCondition ref="B2:B154"/>
    <sortCondition ref="A2:A154"/>
    <sortCondition ref="E2:E154"/>
  </sortState>
  <customSheetViews>
    <customSheetView guid="{C52CC941-A30C-452C-A872-8B416A16B95D}" filter="1" showAutoFilter="1">
      <pageMargins left="0.7" right="0.7" top="0.75" bottom="0.75" header="0.3" footer="0.3"/>
      <autoFilter ref="A1:I352" xr:uid="{00000000-0000-0000-0000-000000000000}"/>
      <extLst>
        <ext uri="GoogleSheetsCustomDataVersion1">
          <go:sheetsCustomData xmlns:go="http://customooxmlschemas.google.com/" filterViewId="337762883"/>
        </ext>
      </extLst>
    </customSheetView>
    <customSheetView guid="{8C0CAD91-014B-4C4D-A2FE-0DF41BFBC88F}" filter="1" showAutoFilter="1">
      <pageMargins left="0.7" right="0.7" top="0.75" bottom="0.75" header="0.3" footer="0.3"/>
      <autoFilter ref="A1:I352" xr:uid="{00000000-0000-0000-0000-000000000000}"/>
      <extLst>
        <ext uri="GoogleSheetsCustomDataVersion1">
          <go:sheetsCustomData xmlns:go="http://customooxmlschemas.google.com/" filterViewId="685823893"/>
        </ext>
      </extLst>
    </customSheetView>
    <customSheetView guid="{A5D35A44-E719-47AF-8A1C-4104A6EB000A}" filter="1" showAutoFilter="1">
      <pageMargins left="0.7" right="0.7" top="0.75" bottom="0.75" header="0.3" footer="0.3"/>
      <autoFilter ref="A2:I25" xr:uid="{00000000-0000-0000-0000-000000000000}"/>
      <extLst>
        <ext uri="GoogleSheetsCustomDataVersion1">
          <go:sheetsCustomData xmlns:go="http://customooxmlschemas.google.com/" filterViewId="783295988"/>
        </ext>
      </extLst>
    </customSheetView>
  </customSheetViews>
  <conditionalFormatting sqref="D1:D6 B97:B104 B106 B109:B123 D109:D127 B125:B126 D155:D351 D144:D145 D97:D107 D74:D84 D27:D46 D8:D21 D23:D24 D52:D72 D88:D93 D133:D141 D130 D48:D50">
    <cfRule type="cellIs" dxfId="501" priority="131" operator="equal">
      <formula>"M"</formula>
    </cfRule>
  </conditionalFormatting>
  <conditionalFormatting sqref="D1:D6 B97:B104 B106 B109:B123 D109:D127 B125:B126 D155:D351 D144:D145 D97:D107 D74:D84 D27:D46 D8:D21 D23:D24 D52:D72 D88:D93 D133:D141 D130 D48:D50">
    <cfRule type="cellIs" dxfId="500" priority="132" operator="equal">
      <formula>"F"</formula>
    </cfRule>
  </conditionalFormatting>
  <conditionalFormatting sqref="D1:D6 B97:B104 B106 B109:B123 D109:D127 B125:B126 D155:D351 D144:D145 D97:D107 D74:D84 D27:D46 D8:D21 D23:D24 D52:D72 D88:D93 D133:D141 D130 D48:D50">
    <cfRule type="cellIs" dxfId="499" priority="133" operator="equal">
      <formula>"E"</formula>
    </cfRule>
  </conditionalFormatting>
  <conditionalFormatting sqref="D1:D6 B97:B104 B106 B109:B123 D109:D127 B125:B126 D155:D351 D144:D145 D97:D107 D74:D84 D27:D46 D8:D21 D23:D24 D52:D72 D88:D93 D133:D141 D130 D48:D50">
    <cfRule type="cellIs" dxfId="498" priority="134" operator="equal">
      <formula>"D"</formula>
    </cfRule>
  </conditionalFormatting>
  <conditionalFormatting sqref="D1:D6 B97:B104 B106 B109:B123 D109:D127 B125:B126 D155:D351 D144:D145 D97:D107 D74:D84 D27:D46 D8:D21 D23:D24 D52:D72 D88:D93 D133:D141 D130 D48:D50">
    <cfRule type="cellIs" dxfId="497" priority="135" operator="equal">
      <formula>"C"</formula>
    </cfRule>
  </conditionalFormatting>
  <conditionalFormatting sqref="B3:B6">
    <cfRule type="cellIs" dxfId="496" priority="136" operator="equal">
      <formula>"M"</formula>
    </cfRule>
  </conditionalFormatting>
  <conditionalFormatting sqref="B3:B6">
    <cfRule type="cellIs" dxfId="495" priority="137" operator="equal">
      <formula>"F"</formula>
    </cfRule>
  </conditionalFormatting>
  <conditionalFormatting sqref="B3:B6">
    <cfRule type="cellIs" dxfId="494" priority="138" operator="equal">
      <formula>"E"</formula>
    </cfRule>
  </conditionalFormatting>
  <conditionalFormatting sqref="B3:B6">
    <cfRule type="cellIs" dxfId="493" priority="139" operator="equal">
      <formula>"D"</formula>
    </cfRule>
  </conditionalFormatting>
  <conditionalFormatting sqref="B3:B6">
    <cfRule type="cellIs" dxfId="492" priority="140" operator="equal">
      <formula>"C"</formula>
    </cfRule>
  </conditionalFormatting>
  <conditionalFormatting sqref="B2">
    <cfRule type="cellIs" dxfId="491" priority="146" operator="equal">
      <formula>"M"</formula>
    </cfRule>
  </conditionalFormatting>
  <conditionalFormatting sqref="B2">
    <cfRule type="cellIs" dxfId="490" priority="147" operator="equal">
      <formula>"F"</formula>
    </cfRule>
  </conditionalFormatting>
  <conditionalFormatting sqref="B2">
    <cfRule type="cellIs" dxfId="489" priority="148" operator="equal">
      <formula>"E"</formula>
    </cfRule>
  </conditionalFormatting>
  <conditionalFormatting sqref="B2">
    <cfRule type="cellIs" dxfId="488" priority="149" operator="equal">
      <formula>"D"</formula>
    </cfRule>
  </conditionalFormatting>
  <conditionalFormatting sqref="B2">
    <cfRule type="cellIs" dxfId="487" priority="150" operator="equal">
      <formula>"C"</formula>
    </cfRule>
  </conditionalFormatting>
  <conditionalFormatting sqref="B8:B17">
    <cfRule type="cellIs" dxfId="486" priority="151" operator="equal">
      <formula>"M"</formula>
    </cfRule>
  </conditionalFormatting>
  <conditionalFormatting sqref="B8:B17">
    <cfRule type="cellIs" dxfId="485" priority="152" operator="equal">
      <formula>"F"</formula>
    </cfRule>
  </conditionalFormatting>
  <conditionalFormatting sqref="B8:B17">
    <cfRule type="cellIs" dxfId="484" priority="153" operator="equal">
      <formula>"E"</formula>
    </cfRule>
  </conditionalFormatting>
  <conditionalFormatting sqref="B8:B17">
    <cfRule type="cellIs" dxfId="483" priority="154" operator="equal">
      <formula>"D"</formula>
    </cfRule>
  </conditionalFormatting>
  <conditionalFormatting sqref="B8:B17">
    <cfRule type="cellIs" dxfId="482" priority="155" operator="equal">
      <formula>"C"</formula>
    </cfRule>
  </conditionalFormatting>
  <conditionalFormatting sqref="B18:B21 B23:B24">
    <cfRule type="cellIs" dxfId="481" priority="156" operator="equal">
      <formula>"M"</formula>
    </cfRule>
  </conditionalFormatting>
  <conditionalFormatting sqref="B18:B21 B23:B24">
    <cfRule type="cellIs" dxfId="480" priority="157" operator="equal">
      <formula>"F"</formula>
    </cfRule>
  </conditionalFormatting>
  <conditionalFormatting sqref="B18:B21 B23:B24">
    <cfRule type="cellIs" dxfId="479" priority="158" operator="equal">
      <formula>"E"</formula>
    </cfRule>
  </conditionalFormatting>
  <conditionalFormatting sqref="B18:B21 B23:B24">
    <cfRule type="cellIs" dxfId="478" priority="159" operator="equal">
      <formula>"D"</formula>
    </cfRule>
  </conditionalFormatting>
  <conditionalFormatting sqref="B18:B21 B23:B24">
    <cfRule type="cellIs" dxfId="477" priority="160" operator="equal">
      <formula>"C"</formula>
    </cfRule>
  </conditionalFormatting>
  <conditionalFormatting sqref="B27:B46 B48:B50">
    <cfRule type="cellIs" dxfId="476" priority="161" operator="equal">
      <formula>"M"</formula>
    </cfRule>
  </conditionalFormatting>
  <conditionalFormatting sqref="B27:B46 B48:B50">
    <cfRule type="cellIs" dxfId="475" priority="162" operator="equal">
      <formula>"F"</formula>
    </cfRule>
  </conditionalFormatting>
  <conditionalFormatting sqref="B27:B46 B48:B50">
    <cfRule type="cellIs" dxfId="474" priority="163" operator="equal">
      <formula>"E"</formula>
    </cfRule>
  </conditionalFormatting>
  <conditionalFormatting sqref="B27:B46 B48:B50">
    <cfRule type="cellIs" dxfId="473" priority="164" operator="equal">
      <formula>"D"</formula>
    </cfRule>
  </conditionalFormatting>
  <conditionalFormatting sqref="B27:B46 B48:B50">
    <cfRule type="cellIs" dxfId="472" priority="165" operator="equal">
      <formula>"C"</formula>
    </cfRule>
  </conditionalFormatting>
  <conditionalFormatting sqref="B21 B52:B58 B60:B72">
    <cfRule type="cellIs" dxfId="471" priority="166" operator="equal">
      <formula>"M"</formula>
    </cfRule>
  </conditionalFormatting>
  <conditionalFormatting sqref="B21 B52:B58 B60:B72">
    <cfRule type="cellIs" dxfId="470" priority="167" operator="equal">
      <formula>"F"</formula>
    </cfRule>
  </conditionalFormatting>
  <conditionalFormatting sqref="B21 B52:B58 B60:B72">
    <cfRule type="cellIs" dxfId="469" priority="168" operator="equal">
      <formula>"E"</formula>
    </cfRule>
  </conditionalFormatting>
  <conditionalFormatting sqref="B21 B52:B58 B60:B72">
    <cfRule type="cellIs" dxfId="468" priority="169" operator="equal">
      <formula>"D"</formula>
    </cfRule>
  </conditionalFormatting>
  <conditionalFormatting sqref="B21 B52:B58 B60:B72">
    <cfRule type="cellIs" dxfId="467" priority="170" operator="equal">
      <formula>"C"</formula>
    </cfRule>
  </conditionalFormatting>
  <conditionalFormatting sqref="B74:B84 B88:B93">
    <cfRule type="cellIs" dxfId="466" priority="171" operator="equal">
      <formula>"M"</formula>
    </cfRule>
  </conditionalFormatting>
  <conditionalFormatting sqref="B74:B84 B88:B93">
    <cfRule type="cellIs" dxfId="465" priority="172" operator="equal">
      <formula>"F"</formula>
    </cfRule>
  </conditionalFormatting>
  <conditionalFormatting sqref="B74:B84 B88:B93">
    <cfRule type="cellIs" dxfId="464" priority="173" operator="equal">
      <formula>"E"</formula>
    </cfRule>
  </conditionalFormatting>
  <conditionalFormatting sqref="B74:B84 B88:B93">
    <cfRule type="cellIs" dxfId="463" priority="174" operator="equal">
      <formula>"D"</formula>
    </cfRule>
  </conditionalFormatting>
  <conditionalFormatting sqref="B74:B84 B88:B93">
    <cfRule type="cellIs" dxfId="462" priority="175" operator="equal">
      <formula>"C"</formula>
    </cfRule>
  </conditionalFormatting>
  <conditionalFormatting sqref="D108">
    <cfRule type="cellIs" dxfId="461" priority="176" operator="equal">
      <formula>"M"</formula>
    </cfRule>
  </conditionalFormatting>
  <conditionalFormatting sqref="D108">
    <cfRule type="cellIs" dxfId="460" priority="177" operator="equal">
      <formula>"F"</formula>
    </cfRule>
  </conditionalFormatting>
  <conditionalFormatting sqref="D108">
    <cfRule type="cellIs" dxfId="459" priority="178" operator="equal">
      <formula>"E"</formula>
    </cfRule>
  </conditionalFormatting>
  <conditionalFormatting sqref="D108">
    <cfRule type="cellIs" dxfId="458" priority="179" operator="equal">
      <formula>"D"</formula>
    </cfRule>
  </conditionalFormatting>
  <conditionalFormatting sqref="D108">
    <cfRule type="cellIs" dxfId="457" priority="180" operator="equal">
      <formula>"C"</formula>
    </cfRule>
  </conditionalFormatting>
  <conditionalFormatting sqref="B127:B130 B132:B139">
    <cfRule type="cellIs" dxfId="456" priority="181" operator="equal">
      <formula>"M"</formula>
    </cfRule>
  </conditionalFormatting>
  <conditionalFormatting sqref="B127:B130 B132:B139">
    <cfRule type="cellIs" dxfId="455" priority="182" operator="equal">
      <formula>"F"</formula>
    </cfRule>
  </conditionalFormatting>
  <conditionalFormatting sqref="B127:B130 B132:B139">
    <cfRule type="cellIs" dxfId="454" priority="183" operator="equal">
      <formula>"E"</formula>
    </cfRule>
  </conditionalFormatting>
  <conditionalFormatting sqref="B127:B130 B132:B139">
    <cfRule type="cellIs" dxfId="453" priority="184" operator="equal">
      <formula>"D"</formula>
    </cfRule>
  </conditionalFormatting>
  <conditionalFormatting sqref="B127:B130 B132:B139">
    <cfRule type="cellIs" dxfId="452" priority="185" operator="equal">
      <formula>"C"</formula>
    </cfRule>
  </conditionalFormatting>
  <conditionalFormatting sqref="B1 B59 B139">
    <cfRule type="cellIs" dxfId="451" priority="186" operator="equal">
      <formula>"M"</formula>
    </cfRule>
  </conditionalFormatting>
  <conditionalFormatting sqref="B1 B59 B139">
    <cfRule type="cellIs" dxfId="450" priority="187" operator="equal">
      <formula>"F"</formula>
    </cfRule>
  </conditionalFormatting>
  <conditionalFormatting sqref="B1 B59 B139">
    <cfRule type="cellIs" dxfId="449" priority="188" operator="equal">
      <formula>"E"</formula>
    </cfRule>
  </conditionalFormatting>
  <conditionalFormatting sqref="B1 B59 B139">
    <cfRule type="cellIs" dxfId="448" priority="189" operator="equal">
      <formula>"D"</formula>
    </cfRule>
  </conditionalFormatting>
  <conditionalFormatting sqref="B1 B59 B139">
    <cfRule type="cellIs" dxfId="447" priority="190" operator="equal">
      <formula>"C"</formula>
    </cfRule>
  </conditionalFormatting>
  <conditionalFormatting sqref="B107">
    <cfRule type="cellIs" dxfId="446" priority="191" operator="equal">
      <formula>"M"</formula>
    </cfRule>
  </conditionalFormatting>
  <conditionalFormatting sqref="B107">
    <cfRule type="cellIs" dxfId="445" priority="192" operator="equal">
      <formula>"F"</formula>
    </cfRule>
  </conditionalFormatting>
  <conditionalFormatting sqref="B107">
    <cfRule type="cellIs" dxfId="444" priority="193" operator="equal">
      <formula>"E"</formula>
    </cfRule>
  </conditionalFormatting>
  <conditionalFormatting sqref="B107">
    <cfRule type="cellIs" dxfId="443" priority="194" operator="equal">
      <formula>"D"</formula>
    </cfRule>
  </conditionalFormatting>
  <conditionalFormatting sqref="B107">
    <cfRule type="cellIs" dxfId="442" priority="195" operator="equal">
      <formula>"C"</formula>
    </cfRule>
  </conditionalFormatting>
  <conditionalFormatting sqref="B108">
    <cfRule type="cellIs" dxfId="441" priority="196" operator="equal">
      <formula>"M"</formula>
    </cfRule>
  </conditionalFormatting>
  <conditionalFormatting sqref="B108">
    <cfRule type="cellIs" dxfId="440" priority="197" operator="equal">
      <formula>"F"</formula>
    </cfRule>
  </conditionalFormatting>
  <conditionalFormatting sqref="B108">
    <cfRule type="cellIs" dxfId="439" priority="198" operator="equal">
      <formula>"E"</formula>
    </cfRule>
  </conditionalFormatting>
  <conditionalFormatting sqref="B108">
    <cfRule type="cellIs" dxfId="438" priority="199" operator="equal">
      <formula>"D"</formula>
    </cfRule>
  </conditionalFormatting>
  <conditionalFormatting sqref="B108">
    <cfRule type="cellIs" dxfId="437" priority="200" operator="equal">
      <formula>"C"</formula>
    </cfRule>
  </conditionalFormatting>
  <conditionalFormatting sqref="B105">
    <cfRule type="cellIs" dxfId="436" priority="201" operator="equal">
      <formula>"M"</formula>
    </cfRule>
  </conditionalFormatting>
  <conditionalFormatting sqref="B105">
    <cfRule type="cellIs" dxfId="435" priority="202" operator="equal">
      <formula>"F"</formula>
    </cfRule>
  </conditionalFormatting>
  <conditionalFormatting sqref="B105">
    <cfRule type="cellIs" dxfId="434" priority="203" operator="equal">
      <formula>"E"</formula>
    </cfRule>
  </conditionalFormatting>
  <conditionalFormatting sqref="B105">
    <cfRule type="cellIs" dxfId="433" priority="204" operator="equal">
      <formula>"D"</formula>
    </cfRule>
  </conditionalFormatting>
  <conditionalFormatting sqref="B105">
    <cfRule type="cellIs" dxfId="432" priority="205" operator="equal">
      <formula>"C"</formula>
    </cfRule>
  </conditionalFormatting>
  <conditionalFormatting sqref="B124">
    <cfRule type="cellIs" dxfId="431" priority="206" operator="equal">
      <formula>"M"</formula>
    </cfRule>
  </conditionalFormatting>
  <conditionalFormatting sqref="B124">
    <cfRule type="cellIs" dxfId="430" priority="207" operator="equal">
      <formula>"F"</formula>
    </cfRule>
  </conditionalFormatting>
  <conditionalFormatting sqref="B124">
    <cfRule type="cellIs" dxfId="429" priority="208" operator="equal">
      <formula>"E"</formula>
    </cfRule>
  </conditionalFormatting>
  <conditionalFormatting sqref="B124">
    <cfRule type="cellIs" dxfId="428" priority="209" operator="equal">
      <formula>"D"</formula>
    </cfRule>
  </conditionalFormatting>
  <conditionalFormatting sqref="B124">
    <cfRule type="cellIs" dxfId="427" priority="210" operator="equal">
      <formula>"C"</formula>
    </cfRule>
  </conditionalFormatting>
  <conditionalFormatting sqref="B25:B26">
    <cfRule type="cellIs" dxfId="426" priority="71" operator="equal">
      <formula>"M"</formula>
    </cfRule>
  </conditionalFormatting>
  <conditionalFormatting sqref="B25:B26">
    <cfRule type="cellIs" dxfId="425" priority="72" operator="equal">
      <formula>"F"</formula>
    </cfRule>
  </conditionalFormatting>
  <conditionalFormatting sqref="B25:B26">
    <cfRule type="cellIs" dxfId="424" priority="73" operator="equal">
      <formula>"E"</formula>
    </cfRule>
  </conditionalFormatting>
  <conditionalFormatting sqref="B25:B26">
    <cfRule type="cellIs" dxfId="423" priority="74" operator="equal">
      <formula>"D"</formula>
    </cfRule>
  </conditionalFormatting>
  <conditionalFormatting sqref="B25:B26">
    <cfRule type="cellIs" dxfId="422" priority="75" operator="equal">
      <formula>"C"</formula>
    </cfRule>
  </conditionalFormatting>
  <conditionalFormatting sqref="D146">
    <cfRule type="cellIs" dxfId="421" priority="106" operator="equal">
      <formula>"M"</formula>
    </cfRule>
  </conditionalFormatting>
  <conditionalFormatting sqref="D146">
    <cfRule type="cellIs" dxfId="420" priority="107" operator="equal">
      <formula>"F"</formula>
    </cfRule>
  </conditionalFormatting>
  <conditionalFormatting sqref="D146">
    <cfRule type="cellIs" dxfId="419" priority="108" operator="equal">
      <formula>"E"</formula>
    </cfRule>
  </conditionalFormatting>
  <conditionalFormatting sqref="D146">
    <cfRule type="cellIs" dxfId="418" priority="109" operator="equal">
      <formula>"D"</formula>
    </cfRule>
  </conditionalFormatting>
  <conditionalFormatting sqref="D146">
    <cfRule type="cellIs" dxfId="417" priority="110" operator="equal">
      <formula>"C"</formula>
    </cfRule>
  </conditionalFormatting>
  <conditionalFormatting sqref="B51">
    <cfRule type="cellIs" dxfId="416" priority="61" operator="equal">
      <formula>"M"</formula>
    </cfRule>
  </conditionalFormatting>
  <conditionalFormatting sqref="B51">
    <cfRule type="cellIs" dxfId="415" priority="62" operator="equal">
      <formula>"F"</formula>
    </cfRule>
  </conditionalFormatting>
  <conditionalFormatting sqref="B51">
    <cfRule type="cellIs" dxfId="414" priority="63" operator="equal">
      <formula>"E"</formula>
    </cfRule>
  </conditionalFormatting>
  <conditionalFormatting sqref="B51">
    <cfRule type="cellIs" dxfId="413" priority="64" operator="equal">
      <formula>"D"</formula>
    </cfRule>
  </conditionalFormatting>
  <conditionalFormatting sqref="B51">
    <cfRule type="cellIs" dxfId="412" priority="65" operator="equal">
      <formula>"C"</formula>
    </cfRule>
  </conditionalFormatting>
  <conditionalFormatting sqref="B154">
    <cfRule type="cellIs" dxfId="411" priority="81" operator="equal">
      <formula>"M"</formula>
    </cfRule>
  </conditionalFormatting>
  <conditionalFormatting sqref="B154">
    <cfRule type="cellIs" dxfId="410" priority="82" operator="equal">
      <formula>"F"</formula>
    </cfRule>
  </conditionalFormatting>
  <conditionalFormatting sqref="B154">
    <cfRule type="cellIs" dxfId="409" priority="83" operator="equal">
      <formula>"E"</formula>
    </cfRule>
  </conditionalFormatting>
  <conditionalFormatting sqref="B154">
    <cfRule type="cellIs" dxfId="408" priority="84" operator="equal">
      <formula>"D"</formula>
    </cfRule>
  </conditionalFormatting>
  <conditionalFormatting sqref="B154">
    <cfRule type="cellIs" dxfId="407" priority="85" operator="equal">
      <formula>"C"</formula>
    </cfRule>
  </conditionalFormatting>
  <conditionalFormatting sqref="D25:D26">
    <cfRule type="cellIs" dxfId="406" priority="66" operator="equal">
      <formula>"M"</formula>
    </cfRule>
  </conditionalFormatting>
  <conditionalFormatting sqref="D25:D26">
    <cfRule type="cellIs" dxfId="405" priority="67" operator="equal">
      <formula>"F"</formula>
    </cfRule>
  </conditionalFormatting>
  <conditionalFormatting sqref="D25:D26">
    <cfRule type="cellIs" dxfId="404" priority="68" operator="equal">
      <formula>"E"</formula>
    </cfRule>
  </conditionalFormatting>
  <conditionalFormatting sqref="D25:D26">
    <cfRule type="cellIs" dxfId="403" priority="69" operator="equal">
      <formula>"D"</formula>
    </cfRule>
  </conditionalFormatting>
  <conditionalFormatting sqref="D25:D26">
    <cfRule type="cellIs" dxfId="402" priority="70" operator="equal">
      <formula>"C"</formula>
    </cfRule>
  </conditionalFormatting>
  <conditionalFormatting sqref="D51">
    <cfRule type="cellIs" dxfId="401" priority="56" operator="equal">
      <formula>"M"</formula>
    </cfRule>
  </conditionalFormatting>
  <conditionalFormatting sqref="D51">
    <cfRule type="cellIs" dxfId="400" priority="57" operator="equal">
      <formula>"F"</formula>
    </cfRule>
  </conditionalFormatting>
  <conditionalFormatting sqref="D51">
    <cfRule type="cellIs" dxfId="399" priority="58" operator="equal">
      <formula>"E"</formula>
    </cfRule>
  </conditionalFormatting>
  <conditionalFormatting sqref="D51">
    <cfRule type="cellIs" dxfId="398" priority="59" operator="equal">
      <formula>"D"</formula>
    </cfRule>
  </conditionalFormatting>
  <conditionalFormatting sqref="D51">
    <cfRule type="cellIs" dxfId="397" priority="60" operator="equal">
      <formula>"C"</formula>
    </cfRule>
  </conditionalFormatting>
  <conditionalFormatting sqref="D94:D96">
    <cfRule type="cellIs" dxfId="396" priority="46" operator="equal">
      <formula>"M"</formula>
    </cfRule>
  </conditionalFormatting>
  <conditionalFormatting sqref="D94:D96">
    <cfRule type="cellIs" dxfId="395" priority="47" operator="equal">
      <formula>"F"</formula>
    </cfRule>
  </conditionalFormatting>
  <conditionalFormatting sqref="D94:D96">
    <cfRule type="cellIs" dxfId="394" priority="48" operator="equal">
      <formula>"E"</formula>
    </cfRule>
  </conditionalFormatting>
  <conditionalFormatting sqref="D94:D96">
    <cfRule type="cellIs" dxfId="393" priority="49" operator="equal">
      <formula>"D"</formula>
    </cfRule>
  </conditionalFormatting>
  <conditionalFormatting sqref="D94:D96">
    <cfRule type="cellIs" dxfId="392" priority="50" operator="equal">
      <formula>"C"</formula>
    </cfRule>
  </conditionalFormatting>
  <conditionalFormatting sqref="B94:B96">
    <cfRule type="cellIs" dxfId="391" priority="51" operator="equal">
      <formula>"M"</formula>
    </cfRule>
  </conditionalFormatting>
  <conditionalFormatting sqref="B94:B96">
    <cfRule type="cellIs" dxfId="390" priority="52" operator="equal">
      <formula>"F"</formula>
    </cfRule>
  </conditionalFormatting>
  <conditionalFormatting sqref="B94:B96">
    <cfRule type="cellIs" dxfId="389" priority="53" operator="equal">
      <formula>"E"</formula>
    </cfRule>
  </conditionalFormatting>
  <conditionalFormatting sqref="B94:B96">
    <cfRule type="cellIs" dxfId="388" priority="54" operator="equal">
      <formula>"D"</formula>
    </cfRule>
  </conditionalFormatting>
  <conditionalFormatting sqref="B94:B96">
    <cfRule type="cellIs" dxfId="387" priority="55" operator="equal">
      <formula>"C"</formula>
    </cfRule>
  </conditionalFormatting>
  <conditionalFormatting sqref="D149:D150">
    <cfRule type="cellIs" dxfId="386" priority="41" operator="equal">
      <formula>"M"</formula>
    </cfRule>
  </conditionalFormatting>
  <conditionalFormatting sqref="D149:D150">
    <cfRule type="cellIs" dxfId="385" priority="42" operator="equal">
      <formula>"F"</formula>
    </cfRule>
  </conditionalFormatting>
  <conditionalFormatting sqref="D149:D150">
    <cfRule type="cellIs" dxfId="384" priority="43" operator="equal">
      <formula>"E"</formula>
    </cfRule>
  </conditionalFormatting>
  <conditionalFormatting sqref="D149:D150">
    <cfRule type="cellIs" dxfId="383" priority="44" operator="equal">
      <formula>"D"</formula>
    </cfRule>
  </conditionalFormatting>
  <conditionalFormatting sqref="D149:D150">
    <cfRule type="cellIs" dxfId="382" priority="45" operator="equal">
      <formula>"C"</formula>
    </cfRule>
  </conditionalFormatting>
  <conditionalFormatting sqref="D132">
    <cfRule type="cellIs" dxfId="381" priority="16" operator="equal">
      <formula>"M"</formula>
    </cfRule>
  </conditionalFormatting>
  <conditionalFormatting sqref="D132">
    <cfRule type="cellIs" dxfId="380" priority="17" operator="equal">
      <formula>"F"</formula>
    </cfRule>
  </conditionalFormatting>
  <conditionalFormatting sqref="D132">
    <cfRule type="cellIs" dxfId="379" priority="18" operator="equal">
      <formula>"E"</formula>
    </cfRule>
  </conditionalFormatting>
  <conditionalFormatting sqref="D132">
    <cfRule type="cellIs" dxfId="378" priority="19" operator="equal">
      <formula>"D"</formula>
    </cfRule>
  </conditionalFormatting>
  <conditionalFormatting sqref="D132">
    <cfRule type="cellIs" dxfId="377" priority="20" operator="equal">
      <formula>"C"</formula>
    </cfRule>
  </conditionalFormatting>
  <conditionalFormatting sqref="B131">
    <cfRule type="cellIs" dxfId="376" priority="31" operator="equal">
      <formula>"M"</formula>
    </cfRule>
  </conditionalFormatting>
  <conditionalFormatting sqref="B131">
    <cfRule type="cellIs" dxfId="375" priority="32" operator="equal">
      <formula>"F"</formula>
    </cfRule>
  </conditionalFormatting>
  <conditionalFormatting sqref="B131">
    <cfRule type="cellIs" dxfId="374" priority="33" operator="equal">
      <formula>"E"</formula>
    </cfRule>
  </conditionalFormatting>
  <conditionalFormatting sqref="B131">
    <cfRule type="cellIs" dxfId="373" priority="34" operator="equal">
      <formula>"D"</formula>
    </cfRule>
  </conditionalFormatting>
  <conditionalFormatting sqref="B131">
    <cfRule type="cellIs" dxfId="372" priority="35" operator="equal">
      <formula>"C"</formula>
    </cfRule>
  </conditionalFormatting>
  <conditionalFormatting sqref="D129">
    <cfRule type="cellIs" dxfId="371" priority="21" operator="equal">
      <formula>"M"</formula>
    </cfRule>
  </conditionalFormatting>
  <conditionalFormatting sqref="D129">
    <cfRule type="cellIs" dxfId="370" priority="22" operator="equal">
      <formula>"F"</formula>
    </cfRule>
  </conditionalFormatting>
  <conditionalFormatting sqref="D129">
    <cfRule type="cellIs" dxfId="369" priority="23" operator="equal">
      <formula>"E"</formula>
    </cfRule>
  </conditionalFormatting>
  <conditionalFormatting sqref="D129">
    <cfRule type="cellIs" dxfId="368" priority="24" operator="equal">
      <formula>"D"</formula>
    </cfRule>
  </conditionalFormatting>
  <conditionalFormatting sqref="D129">
    <cfRule type="cellIs" dxfId="367" priority="25" operator="equal">
      <formula>"C"</formula>
    </cfRule>
  </conditionalFormatting>
  <conditionalFormatting sqref="D143">
    <cfRule type="cellIs" dxfId="366" priority="11" operator="equal">
      <formula>"M"</formula>
    </cfRule>
  </conditionalFormatting>
  <conditionalFormatting sqref="D143">
    <cfRule type="cellIs" dxfId="365" priority="12" operator="equal">
      <formula>"F"</formula>
    </cfRule>
  </conditionalFormatting>
  <conditionalFormatting sqref="D143">
    <cfRule type="cellIs" dxfId="364" priority="13" operator="equal">
      <formula>"E"</formula>
    </cfRule>
  </conditionalFormatting>
  <conditionalFormatting sqref="D143">
    <cfRule type="cellIs" dxfId="363" priority="14" operator="equal">
      <formula>"D"</formula>
    </cfRule>
  </conditionalFormatting>
  <conditionalFormatting sqref="D143">
    <cfRule type="cellIs" dxfId="362" priority="15" operator="equal">
      <formula>"C"</formula>
    </cfRule>
  </conditionalFormatting>
  <conditionalFormatting sqref="D148">
    <cfRule type="cellIs" dxfId="361" priority="6" operator="equal">
      <formula>"M"</formula>
    </cfRule>
  </conditionalFormatting>
  <conditionalFormatting sqref="D148">
    <cfRule type="cellIs" dxfId="360" priority="7" operator="equal">
      <formula>"F"</formula>
    </cfRule>
  </conditionalFormatting>
  <conditionalFormatting sqref="D148">
    <cfRule type="cellIs" dxfId="359" priority="8" operator="equal">
      <formula>"E"</formula>
    </cfRule>
  </conditionalFormatting>
  <conditionalFormatting sqref="D148">
    <cfRule type="cellIs" dxfId="358" priority="9" operator="equal">
      <formula>"D"</formula>
    </cfRule>
  </conditionalFormatting>
  <conditionalFormatting sqref="D148">
    <cfRule type="cellIs" dxfId="357" priority="10" operator="equal">
      <formula>"C"</formula>
    </cfRule>
  </conditionalFormatting>
  <conditionalFormatting sqref="B73">
    <cfRule type="cellIs" dxfId="356" priority="1" operator="equal">
      <formula>"M"</formula>
    </cfRule>
  </conditionalFormatting>
  <conditionalFormatting sqref="B73">
    <cfRule type="cellIs" dxfId="355" priority="2" operator="equal">
      <formula>"F"</formula>
    </cfRule>
  </conditionalFormatting>
  <conditionalFormatting sqref="B73">
    <cfRule type="cellIs" dxfId="354" priority="3" operator="equal">
      <formula>"E"</formula>
    </cfRule>
  </conditionalFormatting>
  <conditionalFormatting sqref="B73">
    <cfRule type="cellIs" dxfId="353" priority="4" operator="equal">
      <formula>"D"</formula>
    </cfRule>
  </conditionalFormatting>
  <conditionalFormatting sqref="B73">
    <cfRule type="cellIs" dxfId="352" priority="5" operator="equal">
      <formula>"C"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>
      <selection activeCell="E22" sqref="E22"/>
    </sheetView>
  </sheetViews>
  <sheetFormatPr defaultColWidth="12.625" defaultRowHeight="15" customHeight="1" x14ac:dyDescent="0.2"/>
  <cols>
    <col min="1" max="1" width="8.375" customWidth="1"/>
    <col min="2" max="2" width="11.125" customWidth="1"/>
    <col min="3" max="3" width="4.375" customWidth="1"/>
    <col min="4" max="4" width="7.125" customWidth="1"/>
    <col min="5" max="5" width="31.125" customWidth="1"/>
    <col min="6" max="6" width="22.375" customWidth="1"/>
    <col min="7" max="7" width="10.25" customWidth="1"/>
    <col min="8" max="8" width="4.75" customWidth="1"/>
    <col min="9" max="9" width="9.75" customWidth="1"/>
    <col min="10" max="10" width="22" customWidth="1"/>
    <col min="11" max="26" width="14.375" customWidth="1"/>
  </cols>
  <sheetData>
    <row r="1" spans="1:9" ht="15.75" thickBot="1" x14ac:dyDescent="0.3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10</v>
      </c>
      <c r="G1" s="4" t="s">
        <v>11</v>
      </c>
      <c r="H1" s="4" t="s">
        <v>12</v>
      </c>
      <c r="I1" s="4" t="s">
        <v>13</v>
      </c>
    </row>
    <row r="2" spans="1:9" ht="14.25" x14ac:dyDescent="0.2">
      <c r="A2" s="21">
        <v>21</v>
      </c>
      <c r="B2" s="22" t="s">
        <v>14</v>
      </c>
      <c r="C2" s="23">
        <v>45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21</v>
      </c>
      <c r="I2" s="24">
        <v>55337</v>
      </c>
    </row>
    <row r="3" spans="1:9" ht="14.25" x14ac:dyDescent="0.2">
      <c r="A3" s="25">
        <v>21</v>
      </c>
      <c r="B3" s="18" t="s">
        <v>14</v>
      </c>
      <c r="C3" s="17">
        <v>45</v>
      </c>
      <c r="D3" s="17" t="s">
        <v>16</v>
      </c>
      <c r="E3" s="17" t="s">
        <v>22</v>
      </c>
      <c r="F3" s="17" t="s">
        <v>23</v>
      </c>
      <c r="G3" s="17" t="s">
        <v>24</v>
      </c>
      <c r="H3" s="17" t="s">
        <v>21</v>
      </c>
      <c r="I3" s="26">
        <v>55044</v>
      </c>
    </row>
    <row r="4" spans="1:9" ht="14.25" x14ac:dyDescent="0.2">
      <c r="A4" s="25">
        <v>21</v>
      </c>
      <c r="B4" s="18" t="s">
        <v>14</v>
      </c>
      <c r="C4" s="17">
        <v>45</v>
      </c>
      <c r="D4" s="17" t="s">
        <v>16</v>
      </c>
      <c r="E4" s="17" t="s">
        <v>26</v>
      </c>
      <c r="F4" s="17" t="s">
        <v>27</v>
      </c>
      <c r="G4" s="17" t="s">
        <v>29</v>
      </c>
      <c r="H4" s="17" t="s">
        <v>21</v>
      </c>
      <c r="I4" s="26">
        <v>55057</v>
      </c>
    </row>
    <row r="5" spans="1:9" ht="14.25" x14ac:dyDescent="0.2">
      <c r="A5" s="27">
        <v>21</v>
      </c>
      <c r="B5" s="18" t="s">
        <v>14</v>
      </c>
      <c r="C5" s="17">
        <v>43</v>
      </c>
      <c r="D5" s="17" t="s">
        <v>16</v>
      </c>
      <c r="E5" s="17" t="s">
        <v>32</v>
      </c>
      <c r="F5" s="17" t="s">
        <v>33</v>
      </c>
      <c r="G5" s="17" t="s">
        <v>19</v>
      </c>
      <c r="H5" s="17" t="s">
        <v>21</v>
      </c>
      <c r="I5" s="26">
        <v>55337</v>
      </c>
    </row>
    <row r="6" spans="1:9" ht="14.25" x14ac:dyDescent="0.2">
      <c r="A6" s="25">
        <v>21</v>
      </c>
      <c r="B6" s="18" t="s">
        <v>14</v>
      </c>
      <c r="C6" s="17">
        <v>45</v>
      </c>
      <c r="D6" s="17" t="s">
        <v>16</v>
      </c>
      <c r="E6" s="17" t="s">
        <v>35</v>
      </c>
      <c r="F6" s="17" t="s">
        <v>37</v>
      </c>
      <c r="G6" s="17" t="s">
        <v>19</v>
      </c>
      <c r="H6" s="17" t="s">
        <v>21</v>
      </c>
      <c r="I6" s="26">
        <v>55337</v>
      </c>
    </row>
    <row r="7" spans="1:9" ht="15.75" customHeight="1" x14ac:dyDescent="0.2">
      <c r="A7" s="28">
        <v>22</v>
      </c>
      <c r="B7" s="20" t="s">
        <v>14</v>
      </c>
      <c r="C7" s="20">
        <v>46</v>
      </c>
      <c r="D7" s="20" t="s">
        <v>16</v>
      </c>
      <c r="E7" s="20" t="s">
        <v>60</v>
      </c>
      <c r="F7" s="20" t="s">
        <v>61</v>
      </c>
      <c r="G7" s="20" t="s">
        <v>62</v>
      </c>
      <c r="H7" s="20" t="s">
        <v>21</v>
      </c>
      <c r="I7" s="29" t="s">
        <v>63</v>
      </c>
    </row>
    <row r="8" spans="1:9" ht="14.25" x14ac:dyDescent="0.2">
      <c r="A8" s="25">
        <v>22</v>
      </c>
      <c r="B8" s="18" t="s">
        <v>14</v>
      </c>
      <c r="C8" s="17">
        <v>31</v>
      </c>
      <c r="D8" s="17" t="s">
        <v>40</v>
      </c>
      <c r="E8" s="17" t="s">
        <v>41</v>
      </c>
      <c r="F8" s="17" t="s">
        <v>42</v>
      </c>
      <c r="G8" s="17" t="s">
        <v>44</v>
      </c>
      <c r="H8" s="17" t="s">
        <v>21</v>
      </c>
      <c r="I8" s="26">
        <v>55344</v>
      </c>
    </row>
    <row r="9" spans="1:9" ht="15.75" customHeight="1" x14ac:dyDescent="0.2">
      <c r="A9" s="27">
        <v>22</v>
      </c>
      <c r="B9" s="18" t="s">
        <v>14</v>
      </c>
      <c r="C9" s="17">
        <v>34</v>
      </c>
      <c r="D9" s="17" t="s">
        <v>40</v>
      </c>
      <c r="E9" s="17" t="s">
        <v>45</v>
      </c>
      <c r="F9" s="17" t="s">
        <v>46</v>
      </c>
      <c r="G9" s="17" t="s">
        <v>47</v>
      </c>
      <c r="H9" s="17" t="s">
        <v>21</v>
      </c>
      <c r="I9" s="26">
        <v>55379</v>
      </c>
    </row>
    <row r="10" spans="1:9" ht="14.25" x14ac:dyDescent="0.2">
      <c r="A10" s="25">
        <v>22</v>
      </c>
      <c r="B10" s="18" t="s">
        <v>14</v>
      </c>
      <c r="C10" s="17">
        <v>31</v>
      </c>
      <c r="D10" s="17" t="s">
        <v>40</v>
      </c>
      <c r="E10" s="17" t="s">
        <v>49</v>
      </c>
      <c r="F10" s="17" t="s">
        <v>50</v>
      </c>
      <c r="G10" s="17" t="s">
        <v>44</v>
      </c>
      <c r="H10" s="17" t="s">
        <v>21</v>
      </c>
      <c r="I10" s="26" t="s">
        <v>51</v>
      </c>
    </row>
    <row r="11" spans="1:9" ht="14.25" x14ac:dyDescent="0.2">
      <c r="A11" s="25">
        <v>22</v>
      </c>
      <c r="B11" s="18" t="s">
        <v>14</v>
      </c>
      <c r="C11" s="17">
        <v>31</v>
      </c>
      <c r="D11" s="17" t="s">
        <v>40</v>
      </c>
      <c r="E11" s="17" t="s">
        <v>53</v>
      </c>
      <c r="F11" s="17" t="s">
        <v>54</v>
      </c>
      <c r="G11" s="17" t="s">
        <v>44</v>
      </c>
      <c r="H11" s="17" t="s">
        <v>21</v>
      </c>
      <c r="I11" s="26">
        <v>55344</v>
      </c>
    </row>
    <row r="12" spans="1:9" ht="14.25" x14ac:dyDescent="0.2">
      <c r="A12" s="25">
        <v>23</v>
      </c>
      <c r="B12" s="17" t="s">
        <v>14</v>
      </c>
      <c r="C12" s="17">
        <v>26</v>
      </c>
      <c r="D12" s="17" t="s">
        <v>14</v>
      </c>
      <c r="E12" s="17" t="s">
        <v>55</v>
      </c>
      <c r="F12" s="17" t="s">
        <v>56</v>
      </c>
      <c r="G12" s="17" t="s">
        <v>57</v>
      </c>
      <c r="H12" s="17" t="s">
        <v>21</v>
      </c>
      <c r="I12" s="26" t="s">
        <v>59</v>
      </c>
    </row>
    <row r="13" spans="1:9" ht="14.25" x14ac:dyDescent="0.2">
      <c r="A13" s="27">
        <v>23</v>
      </c>
      <c r="B13" s="17" t="s">
        <v>14</v>
      </c>
      <c r="C13" s="19">
        <v>23</v>
      </c>
      <c r="D13" s="17" t="s">
        <v>14</v>
      </c>
      <c r="E13" s="17" t="s">
        <v>64</v>
      </c>
      <c r="F13" s="17" t="s">
        <v>65</v>
      </c>
      <c r="G13" s="17" t="s">
        <v>57</v>
      </c>
      <c r="H13" s="17" t="s">
        <v>21</v>
      </c>
      <c r="I13" s="26">
        <v>55437</v>
      </c>
    </row>
    <row r="14" spans="1:9" ht="25.5" x14ac:dyDescent="0.2">
      <c r="A14" s="25">
        <v>23</v>
      </c>
      <c r="B14" s="17" t="s">
        <v>14</v>
      </c>
      <c r="C14" s="17">
        <v>26</v>
      </c>
      <c r="D14" s="17" t="s">
        <v>14</v>
      </c>
      <c r="E14" s="17" t="s">
        <v>67</v>
      </c>
      <c r="F14" s="17" t="s">
        <v>68</v>
      </c>
      <c r="G14" s="17" t="s">
        <v>69</v>
      </c>
      <c r="H14" s="17" t="s">
        <v>21</v>
      </c>
      <c r="I14" s="26" t="s">
        <v>70</v>
      </c>
    </row>
    <row r="15" spans="1:9" ht="14.25" x14ac:dyDescent="0.2">
      <c r="A15" s="25">
        <v>23</v>
      </c>
      <c r="B15" s="17" t="s">
        <v>14</v>
      </c>
      <c r="C15" s="17">
        <v>26</v>
      </c>
      <c r="D15" s="17" t="s">
        <v>14</v>
      </c>
      <c r="E15" s="17" t="s">
        <v>71</v>
      </c>
      <c r="F15" s="17" t="s">
        <v>72</v>
      </c>
      <c r="G15" s="17" t="s">
        <v>57</v>
      </c>
      <c r="H15" s="17" t="s">
        <v>21</v>
      </c>
      <c r="I15" s="26" t="s">
        <v>74</v>
      </c>
    </row>
    <row r="16" spans="1:9" ht="14.25" x14ac:dyDescent="0.2">
      <c r="A16" s="27">
        <v>23</v>
      </c>
      <c r="B16" s="17" t="s">
        <v>14</v>
      </c>
      <c r="C16" s="17">
        <v>25</v>
      </c>
      <c r="D16" s="17" t="s">
        <v>14</v>
      </c>
      <c r="E16" s="17" t="s">
        <v>78</v>
      </c>
      <c r="F16" s="17" t="s">
        <v>79</v>
      </c>
      <c r="G16" s="17" t="s">
        <v>57</v>
      </c>
      <c r="H16" s="17" t="s">
        <v>21</v>
      </c>
      <c r="I16" s="26" t="s">
        <v>80</v>
      </c>
    </row>
    <row r="17" spans="1:10" ht="14.25" x14ac:dyDescent="0.2">
      <c r="A17" s="25">
        <v>24</v>
      </c>
      <c r="B17" s="17" t="s">
        <v>14</v>
      </c>
      <c r="C17" s="17">
        <v>25</v>
      </c>
      <c r="D17" s="17" t="s">
        <v>14</v>
      </c>
      <c r="E17" s="17" t="s">
        <v>81</v>
      </c>
      <c r="F17" s="17" t="s">
        <v>82</v>
      </c>
      <c r="G17" s="17" t="s">
        <v>69</v>
      </c>
      <c r="H17" s="17" t="s">
        <v>21</v>
      </c>
      <c r="I17" s="26" t="s">
        <v>83</v>
      </c>
    </row>
    <row r="18" spans="1:10" ht="14.25" x14ac:dyDescent="0.2">
      <c r="A18" s="25">
        <v>24</v>
      </c>
      <c r="B18" s="17" t="s">
        <v>14</v>
      </c>
      <c r="C18" s="17">
        <v>25</v>
      </c>
      <c r="D18" s="17" t="s">
        <v>14</v>
      </c>
      <c r="E18" s="17" t="s">
        <v>85</v>
      </c>
      <c r="F18" s="17" t="s">
        <v>86</v>
      </c>
      <c r="G18" s="17" t="s">
        <v>69</v>
      </c>
      <c r="H18" s="17" t="s">
        <v>21</v>
      </c>
      <c r="I18" s="26" t="s">
        <v>87</v>
      </c>
    </row>
    <row r="19" spans="1:10" ht="14.25" x14ac:dyDescent="0.2">
      <c r="A19" s="25">
        <v>24</v>
      </c>
      <c r="B19" s="17" t="s">
        <v>14</v>
      </c>
      <c r="C19" s="17">
        <v>25</v>
      </c>
      <c r="D19" s="17" t="s">
        <v>14</v>
      </c>
      <c r="E19" s="17" t="s">
        <v>90</v>
      </c>
      <c r="F19" s="17" t="s">
        <v>91</v>
      </c>
      <c r="G19" s="17" t="s">
        <v>69</v>
      </c>
      <c r="H19" s="17" t="s">
        <v>21</v>
      </c>
      <c r="I19" s="26" t="s">
        <v>92</v>
      </c>
    </row>
    <row r="20" spans="1:10" ht="14.25" x14ac:dyDescent="0.2">
      <c r="A20" s="25">
        <v>24</v>
      </c>
      <c r="B20" s="17" t="s">
        <v>14</v>
      </c>
      <c r="C20" s="17">
        <v>25</v>
      </c>
      <c r="D20" s="17" t="s">
        <v>14</v>
      </c>
      <c r="E20" s="17" t="s">
        <v>93</v>
      </c>
      <c r="F20" s="17" t="s">
        <v>94</v>
      </c>
      <c r="G20" s="17" t="s">
        <v>95</v>
      </c>
      <c r="H20" s="17" t="s">
        <v>21</v>
      </c>
      <c r="I20" s="26">
        <v>55435</v>
      </c>
    </row>
    <row r="21" spans="1:10" ht="15.75" customHeight="1" x14ac:dyDescent="0.2">
      <c r="A21" s="27">
        <v>24</v>
      </c>
      <c r="B21" s="17" t="s">
        <v>14</v>
      </c>
      <c r="C21" s="17">
        <v>26</v>
      </c>
      <c r="D21" s="17" t="s">
        <v>14</v>
      </c>
      <c r="E21" s="17" t="s">
        <v>96</v>
      </c>
      <c r="F21" s="17" t="s">
        <v>97</v>
      </c>
      <c r="G21" s="17" t="s">
        <v>57</v>
      </c>
      <c r="H21" s="17" t="s">
        <v>21</v>
      </c>
      <c r="I21" s="26" t="s">
        <v>98</v>
      </c>
    </row>
    <row r="22" spans="1:10" ht="15.75" customHeight="1" x14ac:dyDescent="0.2">
      <c r="A22" s="28">
        <v>24</v>
      </c>
      <c r="B22" s="20" t="s">
        <v>14</v>
      </c>
      <c r="C22" s="20">
        <v>24</v>
      </c>
      <c r="D22" s="20" t="s">
        <v>14</v>
      </c>
      <c r="E22" s="20" t="s">
        <v>467</v>
      </c>
      <c r="F22" s="20" t="s">
        <v>468</v>
      </c>
      <c r="G22" s="20" t="s">
        <v>95</v>
      </c>
      <c r="H22" s="20" t="s">
        <v>21</v>
      </c>
      <c r="I22" s="29" t="s">
        <v>469</v>
      </c>
      <c r="J22" s="14" t="s">
        <v>477</v>
      </c>
    </row>
    <row r="23" spans="1:10" ht="15.75" customHeight="1" x14ac:dyDescent="0.2">
      <c r="A23" s="25">
        <v>25</v>
      </c>
      <c r="B23" s="17" t="s">
        <v>14</v>
      </c>
      <c r="C23" s="17">
        <v>23</v>
      </c>
      <c r="D23" s="17" t="s">
        <v>14</v>
      </c>
      <c r="E23" s="17" t="s">
        <v>99</v>
      </c>
      <c r="F23" s="17" t="s">
        <v>100</v>
      </c>
      <c r="G23" s="17" t="s">
        <v>57</v>
      </c>
      <c r="H23" s="17" t="s">
        <v>21</v>
      </c>
      <c r="I23" s="26" t="s">
        <v>101</v>
      </c>
    </row>
    <row r="24" spans="1:10" ht="15.75" customHeight="1" x14ac:dyDescent="0.2">
      <c r="A24" s="25">
        <v>25</v>
      </c>
      <c r="B24" s="17" t="s">
        <v>14</v>
      </c>
      <c r="C24" s="17">
        <v>23</v>
      </c>
      <c r="D24" s="17" t="s">
        <v>14</v>
      </c>
      <c r="E24" s="17" t="s">
        <v>104</v>
      </c>
      <c r="F24" s="17" t="s">
        <v>105</v>
      </c>
      <c r="G24" s="17" t="s">
        <v>57</v>
      </c>
      <c r="H24" s="17" t="s">
        <v>21</v>
      </c>
      <c r="I24" s="26">
        <v>55431</v>
      </c>
    </row>
    <row r="25" spans="1:10" ht="15.75" customHeight="1" x14ac:dyDescent="0.2">
      <c r="A25" s="25">
        <v>25</v>
      </c>
      <c r="B25" s="17" t="s">
        <v>14</v>
      </c>
      <c r="C25" s="17">
        <v>23</v>
      </c>
      <c r="D25" s="17" t="s">
        <v>14</v>
      </c>
      <c r="E25" s="17" t="s">
        <v>107</v>
      </c>
      <c r="F25" s="17" t="s">
        <v>108</v>
      </c>
      <c r="G25" s="17" t="s">
        <v>57</v>
      </c>
      <c r="H25" s="17" t="s">
        <v>21</v>
      </c>
      <c r="I25" s="26">
        <v>55431</v>
      </c>
    </row>
    <row r="26" spans="1:10" ht="15.75" customHeight="1" x14ac:dyDescent="0.2">
      <c r="A26" s="45">
        <v>25</v>
      </c>
      <c r="B26" s="17" t="s">
        <v>14</v>
      </c>
      <c r="C26" s="17">
        <v>26</v>
      </c>
      <c r="D26" s="17" t="s">
        <v>14</v>
      </c>
      <c r="E26" s="40" t="s">
        <v>113</v>
      </c>
      <c r="F26" s="40" t="s">
        <v>114</v>
      </c>
      <c r="G26" s="40" t="s">
        <v>57</v>
      </c>
      <c r="H26" s="40" t="s">
        <v>21</v>
      </c>
      <c r="I26" s="41">
        <v>55431</v>
      </c>
    </row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D25:D26">
    <cfRule type="cellIs" dxfId="351" priority="3" operator="equal">
      <formula>"E"</formula>
    </cfRule>
  </conditionalFormatting>
  <conditionalFormatting sqref="D25:D26">
    <cfRule type="cellIs" dxfId="350" priority="4" operator="equal">
      <formula>"D"</formula>
    </cfRule>
  </conditionalFormatting>
  <conditionalFormatting sqref="D25:D26">
    <cfRule type="cellIs" dxfId="349" priority="5" operator="equal">
      <formula>"C"</formula>
    </cfRule>
  </conditionalFormatting>
  <conditionalFormatting sqref="B25:B26">
    <cfRule type="cellIs" dxfId="348" priority="8" operator="equal">
      <formula>"E"</formula>
    </cfRule>
  </conditionalFormatting>
  <conditionalFormatting sqref="B25:B26">
    <cfRule type="cellIs" dxfId="347" priority="9" operator="equal">
      <formula>"D"</formula>
    </cfRule>
  </conditionalFormatting>
  <conditionalFormatting sqref="B25:B26">
    <cfRule type="cellIs" dxfId="346" priority="10" operator="equal">
      <formula>"C"</formula>
    </cfRule>
  </conditionalFormatting>
  <conditionalFormatting sqref="B8:B17">
    <cfRule type="cellIs" dxfId="345" priority="26" operator="equal">
      <formula>"M"</formula>
    </cfRule>
  </conditionalFormatting>
  <conditionalFormatting sqref="B8:B17">
    <cfRule type="cellIs" dxfId="344" priority="27" operator="equal">
      <formula>"F"</formula>
    </cfRule>
  </conditionalFormatting>
  <conditionalFormatting sqref="B2 B8:B17">
    <cfRule type="cellIs" dxfId="343" priority="28" operator="equal">
      <formula>"E"</formula>
    </cfRule>
  </conditionalFormatting>
  <conditionalFormatting sqref="B8:B17">
    <cfRule type="cellIs" dxfId="342" priority="29" operator="equal">
      <formula>"D"</formula>
    </cfRule>
  </conditionalFormatting>
  <conditionalFormatting sqref="B8:B17">
    <cfRule type="cellIs" dxfId="341" priority="30" operator="equal">
      <formula>"C"</formula>
    </cfRule>
  </conditionalFormatting>
  <conditionalFormatting sqref="B18:B21 B23:B24">
    <cfRule type="cellIs" dxfId="340" priority="31" operator="equal">
      <formula>"M"</formula>
    </cfRule>
  </conditionalFormatting>
  <conditionalFormatting sqref="B18:B21 B23:B24">
    <cfRule type="cellIs" dxfId="339" priority="32" operator="equal">
      <formula>"F"</formula>
    </cfRule>
  </conditionalFormatting>
  <conditionalFormatting sqref="B3:B6 B18:B21 B23:B24">
    <cfRule type="cellIs" dxfId="338" priority="33" operator="equal">
      <formula>"E"</formula>
    </cfRule>
  </conditionalFormatting>
  <conditionalFormatting sqref="B18:B21 B23:B24">
    <cfRule type="cellIs" dxfId="337" priority="34" operator="equal">
      <formula>"D"</formula>
    </cfRule>
  </conditionalFormatting>
  <conditionalFormatting sqref="B18:B21 B23:B24">
    <cfRule type="cellIs" dxfId="336" priority="35" operator="equal">
      <formula>"C"</formula>
    </cfRule>
  </conditionalFormatting>
  <conditionalFormatting sqref="B21">
    <cfRule type="cellIs" dxfId="335" priority="36" operator="equal">
      <formula>"M"</formula>
    </cfRule>
  </conditionalFormatting>
  <conditionalFormatting sqref="B21">
    <cfRule type="cellIs" dxfId="334" priority="37" operator="equal">
      <formula>"F"</formula>
    </cfRule>
  </conditionalFormatting>
  <conditionalFormatting sqref="D2:D6 D8:D21 D23:D24 B21">
    <cfRule type="cellIs" dxfId="333" priority="38" operator="equal">
      <formula>"E"</formula>
    </cfRule>
  </conditionalFormatting>
  <conditionalFormatting sqref="B21">
    <cfRule type="cellIs" dxfId="332" priority="39" operator="equal">
      <formula>"D"</formula>
    </cfRule>
  </conditionalFormatting>
  <conditionalFormatting sqref="B21">
    <cfRule type="cellIs" dxfId="331" priority="40" operator="equal">
      <formula>"C"</formula>
    </cfRule>
  </conditionalFormatting>
  <conditionalFormatting sqref="D2:D6 D8:D21 D23:D24">
    <cfRule type="cellIs" dxfId="330" priority="41" operator="equal">
      <formula>"M"</formula>
    </cfRule>
  </conditionalFormatting>
  <conditionalFormatting sqref="D2:D6 D8:D21 D23:D24">
    <cfRule type="cellIs" dxfId="329" priority="42" operator="equal">
      <formula>"F"</formula>
    </cfRule>
  </conditionalFormatting>
  <conditionalFormatting sqref="D2:D6 D8:D21 D23:D24">
    <cfRule type="cellIs" dxfId="328" priority="43" operator="equal">
      <formula>"D"</formula>
    </cfRule>
  </conditionalFormatting>
  <conditionalFormatting sqref="D2:D6 D8:D21 D23:D24">
    <cfRule type="cellIs" dxfId="327" priority="44" operator="equal">
      <formula>"C"</formula>
    </cfRule>
  </conditionalFormatting>
  <conditionalFormatting sqref="B3:B6">
    <cfRule type="cellIs" dxfId="326" priority="45" operator="equal">
      <formula>"M"</formula>
    </cfRule>
  </conditionalFormatting>
  <conditionalFormatting sqref="B3:B6">
    <cfRule type="cellIs" dxfId="325" priority="46" operator="equal">
      <formula>"F"</formula>
    </cfRule>
  </conditionalFormatting>
  <conditionalFormatting sqref="B3:B6">
    <cfRule type="cellIs" dxfId="324" priority="47" operator="equal">
      <formula>"D"</formula>
    </cfRule>
  </conditionalFormatting>
  <conditionalFormatting sqref="B3:B6">
    <cfRule type="cellIs" dxfId="323" priority="48" operator="equal">
      <formula>"C"</formula>
    </cfRule>
  </conditionalFormatting>
  <conditionalFormatting sqref="B2">
    <cfRule type="cellIs" dxfId="322" priority="49" operator="equal">
      <formula>"M"</formula>
    </cfRule>
  </conditionalFormatting>
  <conditionalFormatting sqref="B2">
    <cfRule type="cellIs" dxfId="321" priority="50" operator="equal">
      <formula>"F"</formula>
    </cfRule>
  </conditionalFormatting>
  <conditionalFormatting sqref="B2">
    <cfRule type="cellIs" dxfId="320" priority="51" operator="equal">
      <formula>"D"</formula>
    </cfRule>
  </conditionalFormatting>
  <conditionalFormatting sqref="B2">
    <cfRule type="cellIs" dxfId="319" priority="52" operator="equal">
      <formula>"C"</formula>
    </cfRule>
  </conditionalFormatting>
  <conditionalFormatting sqref="B25:B26">
    <cfRule type="cellIs" dxfId="318" priority="53" operator="equal">
      <formula>"M"</formula>
    </cfRule>
  </conditionalFormatting>
  <conditionalFormatting sqref="B25:B26">
    <cfRule type="cellIs" dxfId="317" priority="54" operator="equal">
      <formula>"F"</formula>
    </cfRule>
  </conditionalFormatting>
  <conditionalFormatting sqref="D25:D26">
    <cfRule type="cellIs" dxfId="316" priority="55" operator="equal">
      <formula>"M"</formula>
    </cfRule>
  </conditionalFormatting>
  <conditionalFormatting sqref="D25:D26">
    <cfRule type="cellIs" dxfId="315" priority="56" operator="equal">
      <formula>"F"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98"/>
  <sheetViews>
    <sheetView workbookViewId="0">
      <selection activeCell="K26" sqref="K26"/>
    </sheetView>
  </sheetViews>
  <sheetFormatPr defaultColWidth="12.625" defaultRowHeight="15" customHeight="1" x14ac:dyDescent="0.2"/>
  <cols>
    <col min="1" max="1" width="8.375" customWidth="1"/>
    <col min="2" max="2" width="11.125" customWidth="1"/>
    <col min="3" max="3" width="4.375" customWidth="1"/>
    <col min="4" max="4" width="7.125" customWidth="1"/>
    <col min="5" max="5" width="31.25" customWidth="1"/>
    <col min="6" max="6" width="20.625" customWidth="1"/>
    <col min="7" max="7" width="11.625" customWidth="1"/>
    <col min="8" max="8" width="4.75" customWidth="1"/>
    <col min="9" max="9" width="9.75" customWidth="1"/>
    <col min="10" max="10" width="17.125" customWidth="1"/>
    <col min="11" max="22" width="14.375" customWidth="1"/>
  </cols>
  <sheetData>
    <row r="1" spans="1:9" ht="15.75" thickBot="1" x14ac:dyDescent="0.3">
      <c r="A1" s="11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10</v>
      </c>
      <c r="G1" s="4" t="s">
        <v>11</v>
      </c>
      <c r="H1" s="4" t="s">
        <v>12</v>
      </c>
      <c r="I1" s="4" t="s">
        <v>13</v>
      </c>
    </row>
    <row r="2" spans="1:9" thickTop="1" x14ac:dyDescent="0.2">
      <c r="A2" s="31">
        <v>31</v>
      </c>
      <c r="B2" s="23" t="s">
        <v>40</v>
      </c>
      <c r="C2" s="23">
        <v>33</v>
      </c>
      <c r="D2" s="23" t="s">
        <v>40</v>
      </c>
      <c r="E2" s="23" t="s">
        <v>120</v>
      </c>
      <c r="F2" s="23" t="s">
        <v>122</v>
      </c>
      <c r="G2" s="23" t="s">
        <v>44</v>
      </c>
      <c r="H2" s="23" t="s">
        <v>21</v>
      </c>
      <c r="I2" s="24">
        <v>55344</v>
      </c>
    </row>
    <row r="3" spans="1:9" ht="14.25" x14ac:dyDescent="0.2">
      <c r="A3" s="25">
        <v>31</v>
      </c>
      <c r="B3" s="17" t="s">
        <v>40</v>
      </c>
      <c r="C3" s="17">
        <v>31</v>
      </c>
      <c r="D3" s="17" t="s">
        <v>40</v>
      </c>
      <c r="E3" s="17" t="s">
        <v>127</v>
      </c>
      <c r="F3" s="30" t="s">
        <v>128</v>
      </c>
      <c r="G3" s="17" t="s">
        <v>44</v>
      </c>
      <c r="H3" s="17" t="s">
        <v>21</v>
      </c>
      <c r="I3" s="26">
        <v>55344</v>
      </c>
    </row>
    <row r="4" spans="1:9" ht="14.25" x14ac:dyDescent="0.2">
      <c r="A4" s="27">
        <v>31</v>
      </c>
      <c r="B4" s="17" t="s">
        <v>40</v>
      </c>
      <c r="C4" s="17">
        <v>33</v>
      </c>
      <c r="D4" s="17" t="s">
        <v>40</v>
      </c>
      <c r="E4" s="17" t="s">
        <v>134</v>
      </c>
      <c r="F4" s="17" t="s">
        <v>135</v>
      </c>
      <c r="G4" s="17" t="s">
        <v>44</v>
      </c>
      <c r="H4" s="17" t="s">
        <v>21</v>
      </c>
      <c r="I4" s="26" t="s">
        <v>136</v>
      </c>
    </row>
    <row r="5" spans="1:9" ht="14.25" x14ac:dyDescent="0.2">
      <c r="A5" s="25">
        <v>31</v>
      </c>
      <c r="B5" s="17" t="s">
        <v>40</v>
      </c>
      <c r="C5" s="17">
        <v>31</v>
      </c>
      <c r="D5" s="17" t="s">
        <v>40</v>
      </c>
      <c r="E5" s="17" t="s">
        <v>139</v>
      </c>
      <c r="F5" s="30" t="s">
        <v>128</v>
      </c>
      <c r="G5" s="17" t="s">
        <v>44</v>
      </c>
      <c r="H5" s="17" t="s">
        <v>21</v>
      </c>
      <c r="I5" s="26" t="s">
        <v>140</v>
      </c>
    </row>
    <row r="6" spans="1:9" ht="14.25" x14ac:dyDescent="0.2">
      <c r="A6" s="25">
        <v>32</v>
      </c>
      <c r="B6" s="18" t="s">
        <v>40</v>
      </c>
      <c r="C6" s="17">
        <v>46</v>
      </c>
      <c r="D6" s="17" t="s">
        <v>16</v>
      </c>
      <c r="E6" s="17" t="s">
        <v>142</v>
      </c>
      <c r="F6" s="17" t="s">
        <v>143</v>
      </c>
      <c r="G6" s="17" t="s">
        <v>47</v>
      </c>
      <c r="H6" s="17" t="s">
        <v>21</v>
      </c>
      <c r="I6" s="26" t="s">
        <v>145</v>
      </c>
    </row>
    <row r="7" spans="1:9" ht="14.25" x14ac:dyDescent="0.2">
      <c r="A7" s="27">
        <v>32</v>
      </c>
      <c r="B7" s="17" t="s">
        <v>40</v>
      </c>
      <c r="C7" s="17">
        <v>34</v>
      </c>
      <c r="D7" s="17" t="s">
        <v>40</v>
      </c>
      <c r="E7" s="17" t="s">
        <v>147</v>
      </c>
      <c r="F7" s="17" t="s">
        <v>149</v>
      </c>
      <c r="G7" s="17" t="s">
        <v>150</v>
      </c>
      <c r="H7" s="17" t="s">
        <v>21</v>
      </c>
      <c r="I7" s="26" t="s">
        <v>151</v>
      </c>
    </row>
    <row r="8" spans="1:9" ht="14.25" x14ac:dyDescent="0.2">
      <c r="A8" s="27">
        <v>32</v>
      </c>
      <c r="B8" s="17" t="s">
        <v>40</v>
      </c>
      <c r="C8" s="17">
        <v>33</v>
      </c>
      <c r="D8" s="17" t="s">
        <v>40</v>
      </c>
      <c r="E8" s="17" t="s">
        <v>153</v>
      </c>
      <c r="F8" s="17" t="s">
        <v>154</v>
      </c>
      <c r="G8" s="17" t="s">
        <v>44</v>
      </c>
      <c r="H8" s="17" t="s">
        <v>21</v>
      </c>
      <c r="I8" s="26">
        <v>55347</v>
      </c>
    </row>
    <row r="9" spans="1:9" ht="14.25" x14ac:dyDescent="0.2">
      <c r="A9" s="25">
        <v>32</v>
      </c>
      <c r="B9" s="18" t="s">
        <v>40</v>
      </c>
      <c r="C9" s="17">
        <v>46</v>
      </c>
      <c r="D9" s="17" t="s">
        <v>16</v>
      </c>
      <c r="E9" s="17" t="s">
        <v>157</v>
      </c>
      <c r="F9" s="17" t="s">
        <v>158</v>
      </c>
      <c r="G9" s="17" t="s">
        <v>47</v>
      </c>
      <c r="H9" s="17" t="s">
        <v>21</v>
      </c>
      <c r="I9" s="26">
        <v>55379</v>
      </c>
    </row>
    <row r="10" spans="1:9" ht="15.75" customHeight="1" x14ac:dyDescent="0.2">
      <c r="A10" s="25">
        <v>32</v>
      </c>
      <c r="B10" s="18" t="s">
        <v>40</v>
      </c>
      <c r="C10" s="17">
        <v>46</v>
      </c>
      <c r="D10" s="17" t="s">
        <v>16</v>
      </c>
      <c r="E10" s="17" t="s">
        <v>159</v>
      </c>
      <c r="F10" s="17" t="s">
        <v>160</v>
      </c>
      <c r="G10" s="17" t="s">
        <v>47</v>
      </c>
      <c r="H10" s="17" t="s">
        <v>21</v>
      </c>
      <c r="I10" s="26">
        <v>55379</v>
      </c>
    </row>
    <row r="11" spans="1:9" ht="14.25" x14ac:dyDescent="0.2">
      <c r="A11" s="25">
        <v>33</v>
      </c>
      <c r="B11" s="17" t="s">
        <v>40</v>
      </c>
      <c r="C11" s="17">
        <v>33</v>
      </c>
      <c r="D11" s="17" t="s">
        <v>40</v>
      </c>
      <c r="E11" s="17" t="s">
        <v>161</v>
      </c>
      <c r="F11" s="30" t="s">
        <v>162</v>
      </c>
      <c r="G11" s="17" t="s">
        <v>44</v>
      </c>
      <c r="H11" s="17" t="s">
        <v>21</v>
      </c>
      <c r="I11" s="26">
        <v>55344</v>
      </c>
    </row>
    <row r="12" spans="1:9" ht="14.25" x14ac:dyDescent="0.2">
      <c r="A12" s="27">
        <v>33</v>
      </c>
      <c r="B12" s="17" t="s">
        <v>40</v>
      </c>
      <c r="C12" s="17">
        <v>34</v>
      </c>
      <c r="D12" s="17" t="s">
        <v>40</v>
      </c>
      <c r="E12" s="17" t="s">
        <v>163</v>
      </c>
      <c r="F12" s="17" t="s">
        <v>164</v>
      </c>
      <c r="G12" s="17" t="s">
        <v>165</v>
      </c>
      <c r="H12" s="17" t="s">
        <v>21</v>
      </c>
      <c r="I12" s="26" t="s">
        <v>166</v>
      </c>
    </row>
    <row r="13" spans="1:9" ht="14.25" x14ac:dyDescent="0.2">
      <c r="A13" s="25">
        <v>33</v>
      </c>
      <c r="B13" s="17" t="s">
        <v>40</v>
      </c>
      <c r="C13" s="17">
        <v>33</v>
      </c>
      <c r="D13" s="17" t="s">
        <v>40</v>
      </c>
      <c r="E13" s="17" t="s">
        <v>167</v>
      </c>
      <c r="F13" s="17" t="s">
        <v>168</v>
      </c>
      <c r="G13" s="17" t="s">
        <v>44</v>
      </c>
      <c r="H13" s="17" t="s">
        <v>21</v>
      </c>
      <c r="I13" s="26">
        <v>55344</v>
      </c>
    </row>
    <row r="14" spans="1:9" ht="14.25" x14ac:dyDescent="0.2">
      <c r="A14" s="25">
        <v>33</v>
      </c>
      <c r="B14" s="17" t="s">
        <v>40</v>
      </c>
      <c r="C14" s="17">
        <v>33</v>
      </c>
      <c r="D14" s="17" t="s">
        <v>40</v>
      </c>
      <c r="E14" s="17" t="s">
        <v>169</v>
      </c>
      <c r="F14" s="30" t="s">
        <v>128</v>
      </c>
      <c r="G14" s="17" t="s">
        <v>44</v>
      </c>
      <c r="H14" s="17" t="s">
        <v>21</v>
      </c>
      <c r="I14" s="26">
        <v>55344</v>
      </c>
    </row>
    <row r="15" spans="1:9" ht="14.25" x14ac:dyDescent="0.2">
      <c r="A15" s="25">
        <v>34</v>
      </c>
      <c r="B15" s="17" t="s">
        <v>40</v>
      </c>
      <c r="C15" s="17">
        <v>35</v>
      </c>
      <c r="D15" s="17" t="s">
        <v>40</v>
      </c>
      <c r="E15" s="17" t="s">
        <v>170</v>
      </c>
      <c r="F15" s="17" t="s">
        <v>171</v>
      </c>
      <c r="G15" s="17" t="s">
        <v>172</v>
      </c>
      <c r="H15" s="17" t="s">
        <v>21</v>
      </c>
      <c r="I15" s="26" t="s">
        <v>173</v>
      </c>
    </row>
    <row r="16" spans="1:9" ht="14.25" x14ac:dyDescent="0.2">
      <c r="A16" s="25">
        <v>34</v>
      </c>
      <c r="B16" s="17" t="s">
        <v>40</v>
      </c>
      <c r="C16" s="17">
        <v>35</v>
      </c>
      <c r="D16" s="17" t="s">
        <v>40</v>
      </c>
      <c r="E16" s="17" t="s">
        <v>174</v>
      </c>
      <c r="F16" s="17" t="s">
        <v>175</v>
      </c>
      <c r="G16" s="17" t="s">
        <v>172</v>
      </c>
      <c r="H16" s="17" t="s">
        <v>21</v>
      </c>
      <c r="I16" s="26" t="s">
        <v>176</v>
      </c>
    </row>
    <row r="17" spans="1:10" ht="14.25" x14ac:dyDescent="0.2">
      <c r="A17" s="25">
        <v>34</v>
      </c>
      <c r="B17" s="17" t="s">
        <v>40</v>
      </c>
      <c r="C17" s="17">
        <v>35</v>
      </c>
      <c r="D17" s="17" t="s">
        <v>40</v>
      </c>
      <c r="E17" s="17" t="s">
        <v>177</v>
      </c>
      <c r="F17" s="17" t="s">
        <v>178</v>
      </c>
      <c r="G17" s="17" t="s">
        <v>179</v>
      </c>
      <c r="H17" s="17" t="s">
        <v>21</v>
      </c>
      <c r="I17" s="26">
        <v>55388</v>
      </c>
    </row>
    <row r="18" spans="1:10" ht="14.25" x14ac:dyDescent="0.2">
      <c r="A18" s="25">
        <v>35</v>
      </c>
      <c r="B18" s="17" t="s">
        <v>40</v>
      </c>
      <c r="C18" s="17">
        <v>36</v>
      </c>
      <c r="D18" s="17" t="s">
        <v>40</v>
      </c>
      <c r="E18" s="17" t="s">
        <v>180</v>
      </c>
      <c r="F18" s="17" t="s">
        <v>181</v>
      </c>
      <c r="G18" s="17" t="s">
        <v>182</v>
      </c>
      <c r="H18" s="17" t="s">
        <v>21</v>
      </c>
      <c r="I18" s="26" t="s">
        <v>183</v>
      </c>
    </row>
    <row r="19" spans="1:10" ht="14.25" x14ac:dyDescent="0.2">
      <c r="A19" s="25">
        <v>35</v>
      </c>
      <c r="B19" s="17" t="s">
        <v>40</v>
      </c>
      <c r="C19" s="17">
        <v>36</v>
      </c>
      <c r="D19" s="17" t="s">
        <v>40</v>
      </c>
      <c r="E19" s="17" t="s">
        <v>184</v>
      </c>
      <c r="F19" s="17" t="s">
        <v>185</v>
      </c>
      <c r="G19" s="17" t="s">
        <v>186</v>
      </c>
      <c r="H19" s="17" t="s">
        <v>21</v>
      </c>
      <c r="I19" s="26" t="s">
        <v>187</v>
      </c>
    </row>
    <row r="20" spans="1:10" ht="14.25" x14ac:dyDescent="0.2">
      <c r="A20" s="25">
        <v>35</v>
      </c>
      <c r="B20" s="17" t="s">
        <v>40</v>
      </c>
      <c r="C20" s="17">
        <v>36</v>
      </c>
      <c r="D20" s="17" t="s">
        <v>40</v>
      </c>
      <c r="E20" s="17" t="s">
        <v>188</v>
      </c>
      <c r="F20" s="17" t="s">
        <v>189</v>
      </c>
      <c r="G20" s="17" t="s">
        <v>190</v>
      </c>
      <c r="H20" s="17" t="s">
        <v>21</v>
      </c>
      <c r="I20" s="26">
        <v>56258</v>
      </c>
    </row>
    <row r="21" spans="1:10" ht="15.75" customHeight="1" x14ac:dyDescent="0.2">
      <c r="A21" s="25">
        <v>35</v>
      </c>
      <c r="B21" s="17" t="s">
        <v>40</v>
      </c>
      <c r="C21" s="17">
        <v>36</v>
      </c>
      <c r="D21" s="17" t="s">
        <v>40</v>
      </c>
      <c r="E21" s="17" t="s">
        <v>191</v>
      </c>
      <c r="F21" s="17" t="s">
        <v>192</v>
      </c>
      <c r="G21" s="17" t="s">
        <v>190</v>
      </c>
      <c r="H21" s="17" t="s">
        <v>21</v>
      </c>
      <c r="I21" s="26">
        <v>56258</v>
      </c>
    </row>
    <row r="22" spans="1:10" ht="15.75" customHeight="1" x14ac:dyDescent="0.2">
      <c r="A22" s="95">
        <v>36</v>
      </c>
      <c r="B22" s="96" t="s">
        <v>40</v>
      </c>
      <c r="C22" s="96">
        <v>37</v>
      </c>
      <c r="D22" s="96" t="s">
        <v>40</v>
      </c>
      <c r="E22" s="96" t="s">
        <v>193</v>
      </c>
      <c r="F22" s="96" t="s">
        <v>194</v>
      </c>
      <c r="G22" s="96" t="s">
        <v>195</v>
      </c>
      <c r="H22" s="96" t="s">
        <v>21</v>
      </c>
      <c r="I22" s="97">
        <v>56031</v>
      </c>
      <c r="J22" s="14" t="s">
        <v>477</v>
      </c>
    </row>
    <row r="23" spans="1:10" ht="15.75" customHeight="1" x14ac:dyDescent="0.2">
      <c r="A23" s="25">
        <v>36</v>
      </c>
      <c r="B23" s="17" t="s">
        <v>40</v>
      </c>
      <c r="C23" s="17">
        <v>37</v>
      </c>
      <c r="D23" s="17" t="s">
        <v>40</v>
      </c>
      <c r="E23" s="17" t="s">
        <v>196</v>
      </c>
      <c r="F23" s="17" t="s">
        <v>197</v>
      </c>
      <c r="G23" s="17" t="s">
        <v>198</v>
      </c>
      <c r="H23" s="17" t="s">
        <v>21</v>
      </c>
      <c r="I23" s="26">
        <v>56001</v>
      </c>
    </row>
    <row r="24" spans="1:10" ht="15.75" customHeight="1" x14ac:dyDescent="0.2">
      <c r="A24" s="25">
        <v>36</v>
      </c>
      <c r="B24" s="17" t="s">
        <v>40</v>
      </c>
      <c r="C24" s="17">
        <v>37</v>
      </c>
      <c r="D24" s="17" t="s">
        <v>40</v>
      </c>
      <c r="E24" s="17" t="s">
        <v>199</v>
      </c>
      <c r="F24" s="17" t="s">
        <v>200</v>
      </c>
      <c r="G24" s="17" t="s">
        <v>201</v>
      </c>
      <c r="H24" s="17" t="s">
        <v>21</v>
      </c>
      <c r="I24" s="26">
        <v>56071</v>
      </c>
    </row>
    <row r="25" spans="1:10" ht="15.75" customHeight="1" thickBot="1" x14ac:dyDescent="0.25">
      <c r="A25" s="36">
        <v>36</v>
      </c>
      <c r="B25" s="37" t="s">
        <v>40</v>
      </c>
      <c r="C25" s="37">
        <v>37</v>
      </c>
      <c r="D25" s="37" t="s">
        <v>40</v>
      </c>
      <c r="E25" s="37" t="s">
        <v>202</v>
      </c>
      <c r="F25" s="37" t="s">
        <v>203</v>
      </c>
      <c r="G25" s="37" t="s">
        <v>204</v>
      </c>
      <c r="H25" s="37" t="s">
        <v>21</v>
      </c>
      <c r="I25" s="38" t="s">
        <v>205</v>
      </c>
    </row>
    <row r="26" spans="1:10" ht="15.75" customHeight="1" x14ac:dyDescent="0.2"/>
    <row r="27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conditionalFormatting sqref="D2:D21 D23:D25">
    <cfRule type="cellIs" dxfId="314" priority="1" operator="equal">
      <formula>"M"</formula>
    </cfRule>
  </conditionalFormatting>
  <conditionalFormatting sqref="D2:D21 D23:D25">
    <cfRule type="cellIs" dxfId="313" priority="2" operator="equal">
      <formula>"F"</formula>
    </cfRule>
  </conditionalFormatting>
  <conditionalFormatting sqref="D2:D21 D23:D25">
    <cfRule type="cellIs" dxfId="312" priority="3" operator="equal">
      <formula>"E"</formula>
    </cfRule>
  </conditionalFormatting>
  <conditionalFormatting sqref="D2:D21 D23:D25">
    <cfRule type="cellIs" dxfId="311" priority="4" operator="equal">
      <formula>"D"</formula>
    </cfRule>
  </conditionalFormatting>
  <conditionalFormatting sqref="D2:D21 D23:D25">
    <cfRule type="cellIs" dxfId="310" priority="5" operator="equal">
      <formula>"C"</formula>
    </cfRule>
  </conditionalFormatting>
  <conditionalFormatting sqref="B2:B21 B23:B25">
    <cfRule type="cellIs" dxfId="309" priority="6" operator="equal">
      <formula>"M"</formula>
    </cfRule>
  </conditionalFormatting>
  <conditionalFormatting sqref="B2:B21 B23:B25">
    <cfRule type="cellIs" dxfId="308" priority="7" operator="equal">
      <formula>"F"</formula>
    </cfRule>
  </conditionalFormatting>
  <conditionalFormatting sqref="B2:B21 B23:B25">
    <cfRule type="cellIs" dxfId="307" priority="8" operator="equal">
      <formula>"E"</formula>
    </cfRule>
  </conditionalFormatting>
  <conditionalFormatting sqref="B2:B21 B23:B25">
    <cfRule type="cellIs" dxfId="306" priority="9" operator="equal">
      <formula>"D"</formula>
    </cfRule>
  </conditionalFormatting>
  <conditionalFormatting sqref="B2:B21 B23:B25">
    <cfRule type="cellIs" dxfId="305" priority="10" operator="equal">
      <formula>"C"</formula>
    </cfRule>
  </conditionalFormatting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96"/>
  <sheetViews>
    <sheetView workbookViewId="0">
      <selection activeCell="B32" sqref="B32"/>
    </sheetView>
  </sheetViews>
  <sheetFormatPr defaultColWidth="12.625" defaultRowHeight="15" customHeight="1" x14ac:dyDescent="0.2"/>
  <cols>
    <col min="1" max="1" width="8.375" customWidth="1"/>
    <col min="2" max="2" width="11.125" customWidth="1"/>
    <col min="3" max="3" width="4.375" customWidth="1"/>
    <col min="4" max="4" width="7.125" customWidth="1"/>
    <col min="5" max="5" width="29.25" customWidth="1"/>
    <col min="6" max="6" width="23.625" customWidth="1"/>
    <col min="7" max="7" width="16.75" customWidth="1"/>
    <col min="8" max="8" width="4.75" customWidth="1"/>
    <col min="9" max="9" width="9.75" customWidth="1"/>
    <col min="10" max="26" width="14.375" customWidth="1"/>
  </cols>
  <sheetData>
    <row r="1" spans="1:9" ht="15.75" thickBot="1" x14ac:dyDescent="0.3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10</v>
      </c>
      <c r="G1" s="4" t="s">
        <v>11</v>
      </c>
      <c r="H1" s="4" t="s">
        <v>12</v>
      </c>
      <c r="I1" s="4" t="s">
        <v>13</v>
      </c>
    </row>
    <row r="2" spans="1:9" ht="14.25" x14ac:dyDescent="0.2">
      <c r="A2" s="21">
        <v>41</v>
      </c>
      <c r="B2" s="23" t="s">
        <v>16</v>
      </c>
      <c r="C2" s="23">
        <v>41</v>
      </c>
      <c r="D2" s="23" t="s">
        <v>16</v>
      </c>
      <c r="E2" s="23" t="s">
        <v>206</v>
      </c>
      <c r="F2" s="23" t="s">
        <v>207</v>
      </c>
      <c r="G2" s="23" t="s">
        <v>208</v>
      </c>
      <c r="H2" s="23" t="s">
        <v>21</v>
      </c>
      <c r="I2" s="24">
        <v>55003</v>
      </c>
    </row>
    <row r="3" spans="1:9" ht="14.25" x14ac:dyDescent="0.2">
      <c r="A3" s="27">
        <v>41</v>
      </c>
      <c r="B3" s="17" t="s">
        <v>16</v>
      </c>
      <c r="C3" s="17">
        <v>42</v>
      </c>
      <c r="D3" s="17" t="s">
        <v>16</v>
      </c>
      <c r="E3" s="17" t="s">
        <v>209</v>
      </c>
      <c r="F3" s="17" t="s">
        <v>210</v>
      </c>
      <c r="G3" s="17" t="s">
        <v>211</v>
      </c>
      <c r="H3" s="17" t="s">
        <v>21</v>
      </c>
      <c r="I3" s="26">
        <v>55016</v>
      </c>
    </row>
    <row r="4" spans="1:9" ht="14.25" x14ac:dyDescent="0.2">
      <c r="A4" s="25">
        <v>41</v>
      </c>
      <c r="B4" s="17" t="s">
        <v>16</v>
      </c>
      <c r="C4" s="17">
        <v>41</v>
      </c>
      <c r="D4" s="17" t="s">
        <v>16</v>
      </c>
      <c r="E4" s="17" t="s">
        <v>212</v>
      </c>
      <c r="F4" s="17" t="s">
        <v>213</v>
      </c>
      <c r="G4" s="17" t="s">
        <v>214</v>
      </c>
      <c r="H4" s="17" t="s">
        <v>215</v>
      </c>
      <c r="I4" s="26" t="s">
        <v>216</v>
      </c>
    </row>
    <row r="5" spans="1:9" ht="14.25" x14ac:dyDescent="0.2">
      <c r="A5" s="25">
        <v>41</v>
      </c>
      <c r="B5" s="17" t="s">
        <v>16</v>
      </c>
      <c r="C5" s="17">
        <v>41</v>
      </c>
      <c r="D5" s="17" t="s">
        <v>16</v>
      </c>
      <c r="E5" s="17" t="s">
        <v>217</v>
      </c>
      <c r="F5" s="17" t="s">
        <v>218</v>
      </c>
      <c r="G5" s="17" t="s">
        <v>219</v>
      </c>
      <c r="H5" s="17" t="s">
        <v>21</v>
      </c>
      <c r="I5" s="26">
        <v>55082</v>
      </c>
    </row>
    <row r="6" spans="1:9" ht="14.25" x14ac:dyDescent="0.2">
      <c r="A6" s="25">
        <v>42</v>
      </c>
      <c r="B6" s="17" t="s">
        <v>16</v>
      </c>
      <c r="C6" s="17">
        <v>42</v>
      </c>
      <c r="D6" s="17" t="s">
        <v>16</v>
      </c>
      <c r="E6" s="17" t="s">
        <v>220</v>
      </c>
      <c r="F6" s="17" t="s">
        <v>221</v>
      </c>
      <c r="G6" s="17" t="s">
        <v>222</v>
      </c>
      <c r="H6" s="17" t="s">
        <v>21</v>
      </c>
      <c r="I6" s="26">
        <v>55077</v>
      </c>
    </row>
    <row r="7" spans="1:9" ht="14.25" x14ac:dyDescent="0.2">
      <c r="A7" s="25">
        <v>42</v>
      </c>
      <c r="B7" s="17" t="s">
        <v>16</v>
      </c>
      <c r="C7" s="17">
        <v>42</v>
      </c>
      <c r="D7" s="17" t="s">
        <v>16</v>
      </c>
      <c r="E7" s="17" t="s">
        <v>223</v>
      </c>
      <c r="F7" s="17" t="s">
        <v>224</v>
      </c>
      <c r="G7" s="17" t="s">
        <v>225</v>
      </c>
      <c r="H7" s="17" t="s">
        <v>21</v>
      </c>
      <c r="I7" s="26">
        <v>55125</v>
      </c>
    </row>
    <row r="8" spans="1:9" ht="14.25" x14ac:dyDescent="0.2">
      <c r="A8" s="27">
        <v>42</v>
      </c>
      <c r="B8" s="17" t="s">
        <v>16</v>
      </c>
      <c r="C8" s="17">
        <v>41</v>
      </c>
      <c r="D8" s="17" t="s">
        <v>16</v>
      </c>
      <c r="E8" s="17" t="s">
        <v>226</v>
      </c>
      <c r="F8" s="17" t="s">
        <v>227</v>
      </c>
      <c r="G8" s="17" t="s">
        <v>225</v>
      </c>
      <c r="H8" s="17" t="s">
        <v>21</v>
      </c>
      <c r="I8" s="26" t="s">
        <v>228</v>
      </c>
    </row>
    <row r="9" spans="1:9" ht="14.25" x14ac:dyDescent="0.2">
      <c r="A9" s="25">
        <v>42</v>
      </c>
      <c r="B9" s="17" t="s">
        <v>16</v>
      </c>
      <c r="C9" s="17">
        <v>42</v>
      </c>
      <c r="D9" s="17" t="s">
        <v>16</v>
      </c>
      <c r="E9" s="17" t="s">
        <v>229</v>
      </c>
      <c r="F9" s="17" t="s">
        <v>230</v>
      </c>
      <c r="G9" s="17" t="s">
        <v>225</v>
      </c>
      <c r="H9" s="17" t="s">
        <v>21</v>
      </c>
      <c r="I9" s="26" t="s">
        <v>231</v>
      </c>
    </row>
    <row r="10" spans="1:9" ht="14.25" x14ac:dyDescent="0.2">
      <c r="A10" s="27">
        <v>43</v>
      </c>
      <c r="B10" s="17" t="s">
        <v>16</v>
      </c>
      <c r="C10" s="17">
        <v>42</v>
      </c>
      <c r="D10" s="17" t="s">
        <v>16</v>
      </c>
      <c r="E10" s="17" t="s">
        <v>232</v>
      </c>
      <c r="F10" s="17" t="s">
        <v>233</v>
      </c>
      <c r="G10" s="17" t="s">
        <v>234</v>
      </c>
      <c r="H10" s="17" t="s">
        <v>21</v>
      </c>
      <c r="I10" s="26" t="s">
        <v>235</v>
      </c>
    </row>
    <row r="11" spans="1:9" ht="14.25" x14ac:dyDescent="0.2">
      <c r="A11" s="25">
        <v>43</v>
      </c>
      <c r="B11" s="17" t="s">
        <v>16</v>
      </c>
      <c r="C11" s="17">
        <v>44</v>
      </c>
      <c r="D11" s="17" t="s">
        <v>16</v>
      </c>
      <c r="E11" s="17" t="s">
        <v>236</v>
      </c>
      <c r="F11" s="17" t="s">
        <v>237</v>
      </c>
      <c r="G11" s="17" t="s">
        <v>238</v>
      </c>
      <c r="H11" s="17" t="s">
        <v>21</v>
      </c>
      <c r="I11" s="26" t="s">
        <v>239</v>
      </c>
    </row>
    <row r="12" spans="1:9" ht="14.25" x14ac:dyDescent="0.2">
      <c r="A12" s="25">
        <v>43</v>
      </c>
      <c r="B12" s="17" t="s">
        <v>16</v>
      </c>
      <c r="C12" s="17">
        <v>44</v>
      </c>
      <c r="D12" s="17" t="s">
        <v>16</v>
      </c>
      <c r="E12" s="17" t="s">
        <v>240</v>
      </c>
      <c r="F12" s="17" t="s">
        <v>241</v>
      </c>
      <c r="G12" s="17" t="s">
        <v>238</v>
      </c>
      <c r="H12" s="17" t="s">
        <v>21</v>
      </c>
      <c r="I12" s="26">
        <v>55123</v>
      </c>
    </row>
    <row r="13" spans="1:9" ht="14.25" x14ac:dyDescent="0.2">
      <c r="A13" s="27">
        <v>43</v>
      </c>
      <c r="B13" s="17" t="s">
        <v>16</v>
      </c>
      <c r="C13" s="17">
        <v>42</v>
      </c>
      <c r="D13" s="17" t="s">
        <v>16</v>
      </c>
      <c r="E13" s="17" t="s">
        <v>242</v>
      </c>
      <c r="F13" s="17" t="s">
        <v>243</v>
      </c>
      <c r="G13" s="17" t="s">
        <v>222</v>
      </c>
      <c r="H13" s="17" t="s">
        <v>21</v>
      </c>
      <c r="I13" s="26" t="s">
        <v>244</v>
      </c>
    </row>
    <row r="14" spans="1:9" ht="14.25" x14ac:dyDescent="0.2">
      <c r="A14" s="25">
        <v>43</v>
      </c>
      <c r="B14" s="17" t="s">
        <v>16</v>
      </c>
      <c r="C14" s="17">
        <v>44</v>
      </c>
      <c r="D14" s="17" t="s">
        <v>16</v>
      </c>
      <c r="E14" s="17" t="s">
        <v>245</v>
      </c>
      <c r="F14" s="17" t="s">
        <v>241</v>
      </c>
      <c r="G14" s="17" t="s">
        <v>238</v>
      </c>
      <c r="H14" s="17" t="s">
        <v>21</v>
      </c>
      <c r="I14" s="26">
        <v>55123</v>
      </c>
    </row>
    <row r="15" spans="1:9" ht="14.25" x14ac:dyDescent="0.2">
      <c r="A15" s="27">
        <v>44</v>
      </c>
      <c r="B15" s="32" t="s">
        <v>16</v>
      </c>
      <c r="C15" s="17">
        <v>22</v>
      </c>
      <c r="D15" s="17" t="s">
        <v>14</v>
      </c>
      <c r="E15" s="17" t="s">
        <v>246</v>
      </c>
      <c r="F15" s="17" t="s">
        <v>247</v>
      </c>
      <c r="G15" s="17" t="s">
        <v>238</v>
      </c>
      <c r="H15" s="17" t="s">
        <v>21</v>
      </c>
      <c r="I15" s="26">
        <v>55121</v>
      </c>
    </row>
    <row r="16" spans="1:9" ht="14.25" x14ac:dyDescent="0.2">
      <c r="A16" s="25">
        <v>44</v>
      </c>
      <c r="B16" s="17" t="s">
        <v>16</v>
      </c>
      <c r="C16" s="17">
        <v>43</v>
      </c>
      <c r="D16" s="17" t="s">
        <v>16</v>
      </c>
      <c r="E16" s="17" t="s">
        <v>248</v>
      </c>
      <c r="F16" s="17" t="s">
        <v>249</v>
      </c>
      <c r="G16" s="17" t="s">
        <v>238</v>
      </c>
      <c r="H16" s="17" t="s">
        <v>21</v>
      </c>
      <c r="I16" s="26" t="s">
        <v>250</v>
      </c>
    </row>
    <row r="17" spans="1:9" ht="14.25" x14ac:dyDescent="0.2">
      <c r="A17" s="25">
        <v>44</v>
      </c>
      <c r="B17" s="17" t="s">
        <v>16</v>
      </c>
      <c r="C17" s="17">
        <v>43</v>
      </c>
      <c r="D17" s="17" t="s">
        <v>16</v>
      </c>
      <c r="E17" s="17" t="s">
        <v>251</v>
      </c>
      <c r="F17" s="17" t="s">
        <v>252</v>
      </c>
      <c r="G17" s="17" t="s">
        <v>238</v>
      </c>
      <c r="H17" s="17" t="s">
        <v>21</v>
      </c>
      <c r="I17" s="26" t="s">
        <v>253</v>
      </c>
    </row>
    <row r="18" spans="1:9" ht="14.25" x14ac:dyDescent="0.2">
      <c r="A18" s="25">
        <v>44</v>
      </c>
      <c r="B18" s="17" t="s">
        <v>16</v>
      </c>
      <c r="C18" s="17">
        <v>43</v>
      </c>
      <c r="D18" s="17" t="s">
        <v>16</v>
      </c>
      <c r="E18" s="17" t="s">
        <v>254</v>
      </c>
      <c r="F18" s="17" t="s">
        <v>255</v>
      </c>
      <c r="G18" s="17" t="s">
        <v>238</v>
      </c>
      <c r="H18" s="17" t="s">
        <v>21</v>
      </c>
      <c r="I18" s="26" t="s">
        <v>256</v>
      </c>
    </row>
    <row r="19" spans="1:9" ht="14.25" x14ac:dyDescent="0.2">
      <c r="A19" s="27">
        <v>45</v>
      </c>
      <c r="B19" s="17" t="s">
        <v>16</v>
      </c>
      <c r="C19" s="17">
        <v>45</v>
      </c>
      <c r="D19" s="17" t="s">
        <v>16</v>
      </c>
      <c r="E19" s="17" t="s">
        <v>257</v>
      </c>
      <c r="F19" s="17" t="s">
        <v>258</v>
      </c>
      <c r="G19" s="17" t="s">
        <v>259</v>
      </c>
      <c r="H19" s="17" t="s">
        <v>21</v>
      </c>
      <c r="I19" s="26" t="s">
        <v>260</v>
      </c>
    </row>
    <row r="20" spans="1:9" ht="14.25" x14ac:dyDescent="0.2">
      <c r="A20" s="27">
        <v>45</v>
      </c>
      <c r="B20" s="17" t="s">
        <v>16</v>
      </c>
      <c r="C20" s="17">
        <v>45</v>
      </c>
      <c r="D20" s="17" t="s">
        <v>16</v>
      </c>
      <c r="E20" s="17" t="s">
        <v>261</v>
      </c>
      <c r="F20" s="17" t="s">
        <v>262</v>
      </c>
      <c r="G20" s="17" t="s">
        <v>259</v>
      </c>
      <c r="H20" s="17" t="s">
        <v>21</v>
      </c>
      <c r="I20" s="26" t="s">
        <v>263</v>
      </c>
    </row>
    <row r="21" spans="1:9" ht="15.75" customHeight="1" x14ac:dyDescent="0.2">
      <c r="A21" s="25">
        <v>45</v>
      </c>
      <c r="B21" s="17" t="s">
        <v>16</v>
      </c>
      <c r="C21" s="17">
        <v>44</v>
      </c>
      <c r="D21" s="17" t="s">
        <v>16</v>
      </c>
      <c r="E21" s="17" t="s">
        <v>264</v>
      </c>
      <c r="F21" s="17" t="s">
        <v>265</v>
      </c>
      <c r="G21" s="17" t="s">
        <v>238</v>
      </c>
      <c r="H21" s="17" t="s">
        <v>21</v>
      </c>
      <c r="I21" s="26">
        <v>55121</v>
      </c>
    </row>
    <row r="22" spans="1:9" ht="15.75" customHeight="1" x14ac:dyDescent="0.2">
      <c r="A22" s="25">
        <v>45</v>
      </c>
      <c r="B22" s="17" t="s">
        <v>16</v>
      </c>
      <c r="C22" s="17">
        <v>44</v>
      </c>
      <c r="D22" s="17" t="s">
        <v>16</v>
      </c>
      <c r="E22" s="17" t="s">
        <v>266</v>
      </c>
      <c r="F22" s="17" t="s">
        <v>267</v>
      </c>
      <c r="G22" s="17" t="s">
        <v>238</v>
      </c>
      <c r="H22" s="17" t="s">
        <v>21</v>
      </c>
      <c r="I22" s="26">
        <v>55122</v>
      </c>
    </row>
    <row r="23" spans="1:9" ht="15.75" customHeight="1" thickBot="1" x14ac:dyDescent="0.25">
      <c r="A23" s="36">
        <v>45</v>
      </c>
      <c r="B23" s="37" t="s">
        <v>16</v>
      </c>
      <c r="C23" s="37">
        <v>44</v>
      </c>
      <c r="D23" s="37" t="s">
        <v>16</v>
      </c>
      <c r="E23" s="37" t="s">
        <v>268</v>
      </c>
      <c r="F23" s="37" t="s">
        <v>269</v>
      </c>
      <c r="G23" s="37" t="s">
        <v>238</v>
      </c>
      <c r="H23" s="37" t="s">
        <v>21</v>
      </c>
      <c r="I23" s="38" t="s">
        <v>270</v>
      </c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customSheetViews>
    <customSheetView guid="{C52CC941-A30C-452C-A872-8B416A16B95D}" filter="1" showAutoFilter="1">
      <pageMargins left="0.7" right="0.7" top="0.75" bottom="0.75" header="0.3" footer="0.3"/>
      <autoFilter ref="A2:I25" xr:uid="{00000000-0000-0000-0000-000000000000}">
        <sortState xmlns:xlrd2="http://schemas.microsoft.com/office/spreadsheetml/2017/richdata2" ref="A2:I25">
          <sortCondition ref="A2:A25"/>
        </sortState>
      </autoFilter>
      <extLst>
        <ext uri="GoogleSheetsCustomDataVersion1">
          <go:sheetsCustomData xmlns:go="http://customooxmlschemas.google.com/" filterViewId="921399761"/>
        </ext>
      </extLst>
    </customSheetView>
  </customSheetViews>
  <conditionalFormatting sqref="B1">
    <cfRule type="cellIs" dxfId="304" priority="26" operator="equal">
      <formula>"M"</formula>
    </cfRule>
  </conditionalFormatting>
  <conditionalFormatting sqref="B1">
    <cfRule type="cellIs" dxfId="303" priority="27" operator="equal">
      <formula>"F"</formula>
    </cfRule>
  </conditionalFormatting>
  <conditionalFormatting sqref="B1">
    <cfRule type="cellIs" dxfId="302" priority="28" operator="equal">
      <formula>"E"</formula>
    </cfRule>
  </conditionalFormatting>
  <conditionalFormatting sqref="B1">
    <cfRule type="cellIs" dxfId="301" priority="29" operator="equal">
      <formula>"D"</formula>
    </cfRule>
  </conditionalFormatting>
  <conditionalFormatting sqref="B1">
    <cfRule type="cellIs" dxfId="300" priority="30" operator="equal">
      <formula>"C"</formula>
    </cfRule>
  </conditionalFormatting>
  <conditionalFormatting sqref="D2">
    <cfRule type="cellIs" dxfId="299" priority="1" operator="equal">
      <formula>"M"</formula>
    </cfRule>
  </conditionalFormatting>
  <conditionalFormatting sqref="D3:D23">
    <cfRule type="cellIs" dxfId="298" priority="11" operator="equal">
      <formula>"M"</formula>
    </cfRule>
  </conditionalFormatting>
  <conditionalFormatting sqref="D3:D23">
    <cfRule type="cellIs" dxfId="297" priority="12" operator="equal">
      <formula>"F"</formula>
    </cfRule>
  </conditionalFormatting>
  <conditionalFormatting sqref="D3:D23">
    <cfRule type="cellIs" dxfId="296" priority="13" operator="equal">
      <formula>"E"</formula>
    </cfRule>
  </conditionalFormatting>
  <conditionalFormatting sqref="D3:D23">
    <cfRule type="cellIs" dxfId="295" priority="14" operator="equal">
      <formula>"D"</formula>
    </cfRule>
  </conditionalFormatting>
  <conditionalFormatting sqref="D3:D23">
    <cfRule type="cellIs" dxfId="294" priority="15" operator="equal">
      <formula>"C"</formula>
    </cfRule>
  </conditionalFormatting>
  <conditionalFormatting sqref="B3:B9 B11:B23">
    <cfRule type="cellIs" dxfId="293" priority="16" operator="equal">
      <formula>"M"</formula>
    </cfRule>
  </conditionalFormatting>
  <conditionalFormatting sqref="B3:B9 B11:B23">
    <cfRule type="cellIs" dxfId="292" priority="17" operator="equal">
      <formula>"F"</formula>
    </cfRule>
  </conditionalFormatting>
  <conditionalFormatting sqref="B3:B9 B11:B23">
    <cfRule type="cellIs" dxfId="291" priority="18" operator="equal">
      <formula>"E"</formula>
    </cfRule>
  </conditionalFormatting>
  <conditionalFormatting sqref="B3:B9 B11:B23">
    <cfRule type="cellIs" dxfId="290" priority="19" operator="equal">
      <formula>"D"</formula>
    </cfRule>
  </conditionalFormatting>
  <conditionalFormatting sqref="B3:B9 B11:B23">
    <cfRule type="cellIs" dxfId="289" priority="20" operator="equal">
      <formula>"C"</formula>
    </cfRule>
  </conditionalFormatting>
  <conditionalFormatting sqref="B10">
    <cfRule type="cellIs" dxfId="288" priority="21" operator="equal">
      <formula>"M"</formula>
    </cfRule>
  </conditionalFormatting>
  <conditionalFormatting sqref="B10">
    <cfRule type="cellIs" dxfId="287" priority="22" operator="equal">
      <formula>"F"</formula>
    </cfRule>
  </conditionalFormatting>
  <conditionalFormatting sqref="B10">
    <cfRule type="cellIs" dxfId="286" priority="23" operator="equal">
      <formula>"E"</formula>
    </cfRule>
  </conditionalFormatting>
  <conditionalFormatting sqref="B10">
    <cfRule type="cellIs" dxfId="285" priority="24" operator="equal">
      <formula>"D"</formula>
    </cfRule>
  </conditionalFormatting>
  <conditionalFormatting sqref="B10">
    <cfRule type="cellIs" dxfId="284" priority="25" operator="equal">
      <formula>"C"</formula>
    </cfRule>
  </conditionalFormatting>
  <conditionalFormatting sqref="B2">
    <cfRule type="cellIs" dxfId="283" priority="6" operator="equal">
      <formula>"M"</formula>
    </cfRule>
  </conditionalFormatting>
  <conditionalFormatting sqref="B2">
    <cfRule type="cellIs" dxfId="282" priority="7" operator="equal">
      <formula>"F"</formula>
    </cfRule>
  </conditionalFormatting>
  <conditionalFormatting sqref="B2">
    <cfRule type="cellIs" dxfId="281" priority="8" operator="equal">
      <formula>"E"</formula>
    </cfRule>
  </conditionalFormatting>
  <conditionalFormatting sqref="B2">
    <cfRule type="cellIs" dxfId="280" priority="9" operator="equal">
      <formula>"D"</formula>
    </cfRule>
  </conditionalFormatting>
  <conditionalFormatting sqref="B2">
    <cfRule type="cellIs" dxfId="279" priority="10" operator="equal">
      <formula>"C"</formula>
    </cfRule>
  </conditionalFormatting>
  <conditionalFormatting sqref="D2">
    <cfRule type="cellIs" dxfId="278" priority="2" operator="equal">
      <formula>"F"</formula>
    </cfRule>
  </conditionalFormatting>
  <conditionalFormatting sqref="D2">
    <cfRule type="cellIs" dxfId="277" priority="3" operator="equal">
      <formula>"E"</formula>
    </cfRule>
  </conditionalFormatting>
  <conditionalFormatting sqref="D2">
    <cfRule type="cellIs" dxfId="276" priority="4" operator="equal">
      <formula>"D"</formula>
    </cfRule>
  </conditionalFormatting>
  <conditionalFormatting sqref="D2">
    <cfRule type="cellIs" dxfId="275" priority="5" operator="equal">
      <formula>"C"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A2" sqref="A2:J23"/>
    </sheetView>
  </sheetViews>
  <sheetFormatPr defaultColWidth="12.625" defaultRowHeight="15" customHeight="1" x14ac:dyDescent="0.2"/>
  <cols>
    <col min="1" max="1" width="8.25" customWidth="1"/>
    <col min="2" max="2" width="10.75" customWidth="1"/>
    <col min="3" max="3" width="4.5" customWidth="1"/>
    <col min="4" max="4" width="6.875" customWidth="1"/>
    <col min="5" max="5" width="32.5" customWidth="1"/>
    <col min="6" max="6" width="19.125" customWidth="1"/>
    <col min="7" max="7" width="9" customWidth="1"/>
    <col min="8" max="8" width="4.625" customWidth="1"/>
    <col min="9" max="9" width="9.75" customWidth="1"/>
    <col min="10" max="26" width="14.375" customWidth="1"/>
  </cols>
  <sheetData>
    <row r="1" spans="1:10" x14ac:dyDescent="0.25">
      <c r="A1" s="4" t="s">
        <v>0</v>
      </c>
      <c r="B1" s="4" t="s">
        <v>2</v>
      </c>
      <c r="C1" s="4" t="s">
        <v>3</v>
      </c>
      <c r="D1" s="12" t="s">
        <v>4</v>
      </c>
      <c r="E1" s="4" t="s">
        <v>5</v>
      </c>
      <c r="F1" s="4" t="s">
        <v>10</v>
      </c>
      <c r="G1" s="4" t="s">
        <v>11</v>
      </c>
      <c r="H1" s="4" t="s">
        <v>12</v>
      </c>
      <c r="I1" s="4" t="s">
        <v>13</v>
      </c>
    </row>
    <row r="2" spans="1:10" ht="15" customHeight="1" x14ac:dyDescent="0.2">
      <c r="A2" s="21">
        <v>51</v>
      </c>
      <c r="B2" s="23" t="s">
        <v>271</v>
      </c>
      <c r="C2" s="23">
        <v>51</v>
      </c>
      <c r="D2" s="23" t="s">
        <v>271</v>
      </c>
      <c r="E2" s="23" t="s">
        <v>272</v>
      </c>
      <c r="F2" s="23" t="s">
        <v>273</v>
      </c>
      <c r="G2" s="23" t="s">
        <v>274</v>
      </c>
      <c r="H2" s="23" t="s">
        <v>21</v>
      </c>
      <c r="I2" s="24">
        <v>55066</v>
      </c>
    </row>
    <row r="3" spans="1:10" ht="15" customHeight="1" x14ac:dyDescent="0.2">
      <c r="A3" s="25">
        <v>51</v>
      </c>
      <c r="B3" s="17" t="s">
        <v>271</v>
      </c>
      <c r="C3" s="17">
        <v>51</v>
      </c>
      <c r="D3" s="17" t="s">
        <v>271</v>
      </c>
      <c r="E3" s="17" t="s">
        <v>275</v>
      </c>
      <c r="F3" s="17" t="s">
        <v>276</v>
      </c>
      <c r="G3" s="17" t="s">
        <v>277</v>
      </c>
      <c r="H3" s="17" t="s">
        <v>21</v>
      </c>
      <c r="I3" s="26">
        <v>55902</v>
      </c>
    </row>
    <row r="4" spans="1:10" ht="15" customHeight="1" x14ac:dyDescent="0.2">
      <c r="A4" s="25">
        <v>51</v>
      </c>
      <c r="B4" s="17" t="s">
        <v>271</v>
      </c>
      <c r="C4" s="17">
        <v>51</v>
      </c>
      <c r="D4" s="17" t="s">
        <v>271</v>
      </c>
      <c r="E4" s="17" t="s">
        <v>278</v>
      </c>
      <c r="F4" s="17" t="s">
        <v>279</v>
      </c>
      <c r="G4" s="17" t="s">
        <v>277</v>
      </c>
      <c r="H4" s="17" t="s">
        <v>21</v>
      </c>
      <c r="I4" s="26">
        <v>55901</v>
      </c>
    </row>
    <row r="5" spans="1:10" ht="15" customHeight="1" x14ac:dyDescent="0.2">
      <c r="A5" s="25">
        <v>51</v>
      </c>
      <c r="B5" s="17" t="s">
        <v>271</v>
      </c>
      <c r="C5" s="17">
        <v>51</v>
      </c>
      <c r="D5" s="17" t="s">
        <v>271</v>
      </c>
      <c r="E5" s="17" t="s">
        <v>280</v>
      </c>
      <c r="F5" s="17" t="s">
        <v>281</v>
      </c>
      <c r="G5" s="17" t="s">
        <v>282</v>
      </c>
      <c r="H5" s="17" t="s">
        <v>21</v>
      </c>
      <c r="I5" s="26" t="s">
        <v>283</v>
      </c>
    </row>
    <row r="6" spans="1:10" ht="15" customHeight="1" x14ac:dyDescent="0.2">
      <c r="A6" s="25">
        <v>52</v>
      </c>
      <c r="B6" s="17" t="s">
        <v>271</v>
      </c>
      <c r="C6" s="17">
        <v>52</v>
      </c>
      <c r="D6" s="17" t="s">
        <v>271</v>
      </c>
      <c r="E6" s="17" t="s">
        <v>284</v>
      </c>
      <c r="F6" s="17" t="s">
        <v>285</v>
      </c>
      <c r="G6" s="17" t="s">
        <v>277</v>
      </c>
      <c r="H6" s="17" t="s">
        <v>21</v>
      </c>
      <c r="I6" s="26" t="s">
        <v>286</v>
      </c>
    </row>
    <row r="7" spans="1:10" ht="15" customHeight="1" x14ac:dyDescent="0.2">
      <c r="A7" s="25">
        <v>52</v>
      </c>
      <c r="B7" s="17" t="s">
        <v>271</v>
      </c>
      <c r="C7" s="17">
        <v>52</v>
      </c>
      <c r="D7" s="17" t="s">
        <v>271</v>
      </c>
      <c r="E7" s="17" t="s">
        <v>287</v>
      </c>
      <c r="F7" s="17" t="s">
        <v>288</v>
      </c>
      <c r="G7" s="17" t="s">
        <v>277</v>
      </c>
      <c r="H7" s="17" t="s">
        <v>21</v>
      </c>
      <c r="I7" s="26">
        <v>55902</v>
      </c>
    </row>
    <row r="8" spans="1:10" ht="15" customHeight="1" x14ac:dyDescent="0.2">
      <c r="A8" s="25">
        <v>52</v>
      </c>
      <c r="B8" s="17" t="s">
        <v>271</v>
      </c>
      <c r="C8" s="17">
        <v>52</v>
      </c>
      <c r="D8" s="17" t="s">
        <v>271</v>
      </c>
      <c r="E8" s="17" t="s">
        <v>289</v>
      </c>
      <c r="F8" s="17" t="s">
        <v>290</v>
      </c>
      <c r="G8" s="17" t="s">
        <v>277</v>
      </c>
      <c r="H8" s="17" t="s">
        <v>21</v>
      </c>
      <c r="I8" s="26">
        <v>55902</v>
      </c>
    </row>
    <row r="9" spans="1:10" ht="15" customHeight="1" x14ac:dyDescent="0.2">
      <c r="A9" s="25">
        <v>52</v>
      </c>
      <c r="B9" s="17" t="s">
        <v>271</v>
      </c>
      <c r="C9" s="17">
        <v>52</v>
      </c>
      <c r="D9" s="17" t="s">
        <v>271</v>
      </c>
      <c r="E9" s="17" t="s">
        <v>291</v>
      </c>
      <c r="F9" s="17" t="s">
        <v>292</v>
      </c>
      <c r="G9" s="17" t="s">
        <v>277</v>
      </c>
      <c r="H9" s="17" t="s">
        <v>21</v>
      </c>
      <c r="I9" s="26">
        <v>55902</v>
      </c>
    </row>
    <row r="10" spans="1:10" ht="15" customHeight="1" x14ac:dyDescent="0.2">
      <c r="A10" s="25">
        <v>52</v>
      </c>
      <c r="B10" s="17" t="s">
        <v>271</v>
      </c>
      <c r="C10" s="17">
        <v>52</v>
      </c>
      <c r="D10" s="17" t="s">
        <v>271</v>
      </c>
      <c r="E10" s="17" t="s">
        <v>293</v>
      </c>
      <c r="F10" s="17" t="s">
        <v>288</v>
      </c>
      <c r="G10" s="17" t="s">
        <v>277</v>
      </c>
      <c r="H10" s="17" t="s">
        <v>21</v>
      </c>
      <c r="I10" s="26" t="s">
        <v>286</v>
      </c>
    </row>
    <row r="11" spans="1:10" ht="15" customHeight="1" x14ac:dyDescent="0.2">
      <c r="A11" s="25">
        <v>53</v>
      </c>
      <c r="B11" s="17" t="s">
        <v>271</v>
      </c>
      <c r="C11" s="17">
        <v>53</v>
      </c>
      <c r="D11" s="17" t="s">
        <v>271</v>
      </c>
      <c r="E11" s="17" t="s">
        <v>294</v>
      </c>
      <c r="F11" s="17" t="s">
        <v>295</v>
      </c>
      <c r="G11" s="17" t="s">
        <v>277</v>
      </c>
      <c r="H11" s="17" t="s">
        <v>21</v>
      </c>
      <c r="I11" s="26">
        <v>55904</v>
      </c>
    </row>
    <row r="12" spans="1:10" ht="15" customHeight="1" x14ac:dyDescent="0.2">
      <c r="A12" s="25">
        <v>53</v>
      </c>
      <c r="B12" s="17" t="s">
        <v>271</v>
      </c>
      <c r="C12" s="17">
        <v>53</v>
      </c>
      <c r="D12" s="17" t="s">
        <v>271</v>
      </c>
      <c r="E12" s="17" t="s">
        <v>296</v>
      </c>
      <c r="F12" s="17" t="s">
        <v>297</v>
      </c>
      <c r="G12" s="17" t="s">
        <v>277</v>
      </c>
      <c r="H12" s="17" t="s">
        <v>21</v>
      </c>
      <c r="I12" s="26">
        <v>55901</v>
      </c>
    </row>
    <row r="13" spans="1:10" ht="15" customHeight="1" x14ac:dyDescent="0.2">
      <c r="A13" s="25">
        <v>53</v>
      </c>
      <c r="B13" s="17" t="s">
        <v>271</v>
      </c>
      <c r="C13" s="17">
        <v>53</v>
      </c>
      <c r="D13" s="17" t="s">
        <v>271</v>
      </c>
      <c r="E13" s="17" t="s">
        <v>298</v>
      </c>
      <c r="F13" s="17" t="s">
        <v>299</v>
      </c>
      <c r="G13" s="17" t="s">
        <v>277</v>
      </c>
      <c r="H13" s="17" t="s">
        <v>21</v>
      </c>
      <c r="I13" s="26" t="s">
        <v>300</v>
      </c>
    </row>
    <row r="14" spans="1:10" ht="15" customHeight="1" x14ac:dyDescent="0.2">
      <c r="A14" s="28">
        <v>53</v>
      </c>
      <c r="B14" s="20" t="s">
        <v>271</v>
      </c>
      <c r="C14" s="20">
        <v>53</v>
      </c>
      <c r="D14" s="20" t="s">
        <v>271</v>
      </c>
      <c r="E14" s="20" t="s">
        <v>470</v>
      </c>
      <c r="F14" s="20" t="s">
        <v>471</v>
      </c>
      <c r="G14" s="20" t="s">
        <v>472</v>
      </c>
      <c r="H14" s="20" t="s">
        <v>21</v>
      </c>
      <c r="I14" s="29" t="s">
        <v>473</v>
      </c>
      <c r="J14" s="16"/>
    </row>
    <row r="15" spans="1:10" ht="15" customHeight="1" x14ac:dyDescent="0.2">
      <c r="A15" s="28">
        <v>54</v>
      </c>
      <c r="B15" s="20" t="s">
        <v>271</v>
      </c>
      <c r="C15" s="20">
        <v>54</v>
      </c>
      <c r="D15" s="20" t="s">
        <v>271</v>
      </c>
      <c r="E15" s="20" t="s">
        <v>451</v>
      </c>
      <c r="F15" s="20" t="s">
        <v>452</v>
      </c>
      <c r="G15" s="20" t="s">
        <v>453</v>
      </c>
      <c r="H15" s="20" t="s">
        <v>21</v>
      </c>
      <c r="I15" s="29">
        <v>55975</v>
      </c>
      <c r="J15" s="14" t="s">
        <v>477</v>
      </c>
    </row>
    <row r="16" spans="1:10" ht="15" customHeight="1" x14ac:dyDescent="0.2">
      <c r="A16" s="25">
        <v>54</v>
      </c>
      <c r="B16" s="17" t="s">
        <v>271</v>
      </c>
      <c r="C16" s="17">
        <v>54</v>
      </c>
      <c r="D16" s="17" t="s">
        <v>271</v>
      </c>
      <c r="E16" s="17" t="s">
        <v>301</v>
      </c>
      <c r="F16" s="17" t="s">
        <v>302</v>
      </c>
      <c r="G16" s="17" t="s">
        <v>277</v>
      </c>
      <c r="H16" s="17" t="s">
        <v>21</v>
      </c>
      <c r="I16" s="26">
        <v>55905</v>
      </c>
    </row>
    <row r="17" spans="1:9" ht="15" customHeight="1" x14ac:dyDescent="0.2">
      <c r="A17" s="25">
        <v>54</v>
      </c>
      <c r="B17" s="17" t="s">
        <v>271</v>
      </c>
      <c r="C17" s="17">
        <v>54</v>
      </c>
      <c r="D17" s="17" t="s">
        <v>271</v>
      </c>
      <c r="E17" s="17" t="s">
        <v>303</v>
      </c>
      <c r="F17" s="17" t="s">
        <v>299</v>
      </c>
      <c r="G17" s="17" t="s">
        <v>277</v>
      </c>
      <c r="H17" s="17" t="s">
        <v>21</v>
      </c>
      <c r="I17" s="26" t="s">
        <v>300</v>
      </c>
    </row>
    <row r="18" spans="1:9" ht="15" customHeight="1" x14ac:dyDescent="0.2">
      <c r="A18" s="25">
        <v>54</v>
      </c>
      <c r="B18" s="17" t="s">
        <v>271</v>
      </c>
      <c r="C18" s="17">
        <v>54</v>
      </c>
      <c r="D18" s="17" t="s">
        <v>271</v>
      </c>
      <c r="E18" s="17" t="s">
        <v>304</v>
      </c>
      <c r="F18" s="17" t="s">
        <v>305</v>
      </c>
      <c r="G18" s="17" t="s">
        <v>277</v>
      </c>
      <c r="H18" s="17" t="s">
        <v>21</v>
      </c>
      <c r="I18" s="26" t="s">
        <v>306</v>
      </c>
    </row>
    <row r="19" spans="1:9" ht="15" customHeight="1" x14ac:dyDescent="0.2">
      <c r="A19" s="25">
        <v>54</v>
      </c>
      <c r="B19" s="17" t="s">
        <v>271</v>
      </c>
      <c r="C19" s="17">
        <v>54</v>
      </c>
      <c r="D19" s="17" t="s">
        <v>271</v>
      </c>
      <c r="E19" s="17" t="s">
        <v>307</v>
      </c>
      <c r="F19" s="17" t="s">
        <v>308</v>
      </c>
      <c r="G19" s="17" t="s">
        <v>277</v>
      </c>
      <c r="H19" s="17" t="s">
        <v>21</v>
      </c>
      <c r="I19" s="26">
        <v>55902</v>
      </c>
    </row>
    <row r="20" spans="1:9" ht="15" customHeight="1" x14ac:dyDescent="0.2">
      <c r="A20" s="25">
        <v>55</v>
      </c>
      <c r="B20" s="17" t="s">
        <v>271</v>
      </c>
      <c r="C20" s="17">
        <v>55</v>
      </c>
      <c r="D20" s="17" t="s">
        <v>271</v>
      </c>
      <c r="E20" s="17" t="s">
        <v>309</v>
      </c>
      <c r="F20" s="17" t="s">
        <v>310</v>
      </c>
      <c r="G20" s="17" t="s">
        <v>311</v>
      </c>
      <c r="H20" s="17" t="s">
        <v>21</v>
      </c>
      <c r="I20" s="26">
        <v>55912</v>
      </c>
    </row>
    <row r="21" spans="1:9" ht="15" customHeight="1" x14ac:dyDescent="0.2">
      <c r="A21" s="25">
        <v>55</v>
      </c>
      <c r="B21" s="17" t="s">
        <v>271</v>
      </c>
      <c r="C21" s="17">
        <v>55</v>
      </c>
      <c r="D21" s="17" t="s">
        <v>271</v>
      </c>
      <c r="E21" s="17" t="s">
        <v>312</v>
      </c>
      <c r="F21" s="17" t="s">
        <v>313</v>
      </c>
      <c r="G21" s="17" t="s">
        <v>314</v>
      </c>
      <c r="H21" s="17" t="s">
        <v>21</v>
      </c>
      <c r="I21" s="26">
        <v>55060</v>
      </c>
    </row>
    <row r="22" spans="1:9" ht="15" customHeight="1" x14ac:dyDescent="0.2">
      <c r="A22" s="25">
        <v>55</v>
      </c>
      <c r="B22" s="17" t="s">
        <v>271</v>
      </c>
      <c r="C22" s="17">
        <v>55</v>
      </c>
      <c r="D22" s="17" t="s">
        <v>271</v>
      </c>
      <c r="E22" s="17" t="s">
        <v>315</v>
      </c>
      <c r="F22" s="17" t="s">
        <v>316</v>
      </c>
      <c r="G22" s="17" t="s">
        <v>314</v>
      </c>
      <c r="H22" s="17" t="s">
        <v>21</v>
      </c>
      <c r="I22" s="26">
        <v>55060</v>
      </c>
    </row>
    <row r="23" spans="1:9" ht="15" customHeight="1" x14ac:dyDescent="0.2">
      <c r="A23" s="36">
        <v>55</v>
      </c>
      <c r="B23" s="37" t="s">
        <v>271</v>
      </c>
      <c r="C23" s="37">
        <v>55</v>
      </c>
      <c r="D23" s="37" t="s">
        <v>271</v>
      </c>
      <c r="E23" s="37" t="s">
        <v>317</v>
      </c>
      <c r="F23" s="37" t="s">
        <v>318</v>
      </c>
      <c r="G23" s="37" t="s">
        <v>311</v>
      </c>
      <c r="H23" s="37" t="s">
        <v>21</v>
      </c>
      <c r="I23" s="38">
        <v>55912</v>
      </c>
    </row>
  </sheetData>
  <conditionalFormatting sqref="D3:D13 D17:D22">
    <cfRule type="cellIs" dxfId="274" priority="16" operator="equal">
      <formula>"M"</formula>
    </cfRule>
  </conditionalFormatting>
  <conditionalFormatting sqref="D3:D13 D17:D22">
    <cfRule type="cellIs" dxfId="273" priority="17" operator="equal">
      <formula>"F"</formula>
    </cfRule>
  </conditionalFormatting>
  <conditionalFormatting sqref="D3:D13 D17:D22">
    <cfRule type="cellIs" dxfId="272" priority="18" operator="equal">
      <formula>"E"</formula>
    </cfRule>
  </conditionalFormatting>
  <conditionalFormatting sqref="D3:D13 D17:D22">
    <cfRule type="cellIs" dxfId="271" priority="19" operator="equal">
      <formula>"D"</formula>
    </cfRule>
  </conditionalFormatting>
  <conditionalFormatting sqref="D3:D13 D17:D22">
    <cfRule type="cellIs" dxfId="270" priority="20" operator="equal">
      <formula>"C"</formula>
    </cfRule>
  </conditionalFormatting>
  <conditionalFormatting sqref="B3:B13 B17:B22">
    <cfRule type="cellIs" dxfId="269" priority="21" operator="equal">
      <formula>"M"</formula>
    </cfRule>
  </conditionalFormatting>
  <conditionalFormatting sqref="B3:B13 B17:B22">
    <cfRule type="cellIs" dxfId="268" priority="22" operator="equal">
      <formula>"F"</formula>
    </cfRule>
  </conditionalFormatting>
  <conditionalFormatting sqref="B3:B13 B17:B22">
    <cfRule type="cellIs" dxfId="267" priority="23" operator="equal">
      <formula>"E"</formula>
    </cfRule>
  </conditionalFormatting>
  <conditionalFormatting sqref="B3:B13 B17:B22">
    <cfRule type="cellIs" dxfId="266" priority="24" operator="equal">
      <formula>"D"</formula>
    </cfRule>
  </conditionalFormatting>
  <conditionalFormatting sqref="B3:B13 B17:B22">
    <cfRule type="cellIs" dxfId="265" priority="25" operator="equal">
      <formula>"C"</formula>
    </cfRule>
  </conditionalFormatting>
  <conditionalFormatting sqref="D23">
    <cfRule type="cellIs" dxfId="264" priority="6" operator="equal">
      <formula>"M"</formula>
    </cfRule>
  </conditionalFormatting>
  <conditionalFormatting sqref="D23">
    <cfRule type="cellIs" dxfId="263" priority="7" operator="equal">
      <formula>"F"</formula>
    </cfRule>
  </conditionalFormatting>
  <conditionalFormatting sqref="D23">
    <cfRule type="cellIs" dxfId="262" priority="8" operator="equal">
      <formula>"E"</formula>
    </cfRule>
  </conditionalFormatting>
  <conditionalFormatting sqref="D23">
    <cfRule type="cellIs" dxfId="261" priority="9" operator="equal">
      <formula>"D"</formula>
    </cfRule>
  </conditionalFormatting>
  <conditionalFormatting sqref="D23">
    <cfRule type="cellIs" dxfId="260" priority="10" operator="equal">
      <formula>"C"</formula>
    </cfRule>
  </conditionalFormatting>
  <conditionalFormatting sqref="B23">
    <cfRule type="cellIs" dxfId="259" priority="11" operator="equal">
      <formula>"M"</formula>
    </cfRule>
  </conditionalFormatting>
  <conditionalFormatting sqref="B23">
    <cfRule type="cellIs" dxfId="258" priority="12" operator="equal">
      <formula>"F"</formula>
    </cfRule>
  </conditionalFormatting>
  <conditionalFormatting sqref="B23">
    <cfRule type="cellIs" dxfId="257" priority="13" operator="equal">
      <formula>"E"</formula>
    </cfRule>
  </conditionalFormatting>
  <conditionalFormatting sqref="B23">
    <cfRule type="cellIs" dxfId="256" priority="14" operator="equal">
      <formula>"D"</formula>
    </cfRule>
  </conditionalFormatting>
  <conditionalFormatting sqref="B23">
    <cfRule type="cellIs" dxfId="255" priority="15" operator="equal">
      <formula>"C"</formula>
    </cfRule>
  </conditionalFormatting>
  <conditionalFormatting sqref="B2">
    <cfRule type="cellIs" dxfId="254" priority="1" operator="equal">
      <formula>"M"</formula>
    </cfRule>
  </conditionalFormatting>
  <conditionalFormatting sqref="B2">
    <cfRule type="cellIs" dxfId="253" priority="2" operator="equal">
      <formula>"F"</formula>
    </cfRule>
  </conditionalFormatting>
  <conditionalFormatting sqref="B2">
    <cfRule type="cellIs" dxfId="252" priority="3" operator="equal">
      <formula>"E"</formula>
    </cfRule>
  </conditionalFormatting>
  <conditionalFormatting sqref="B2">
    <cfRule type="cellIs" dxfId="251" priority="4" operator="equal">
      <formula>"D"</formula>
    </cfRule>
  </conditionalFormatting>
  <conditionalFormatting sqref="B2">
    <cfRule type="cellIs" dxfId="250" priority="5" operator="equal">
      <formula>"C"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workbookViewId="0">
      <selection activeCell="A2" sqref="A2:I31"/>
    </sheetView>
  </sheetViews>
  <sheetFormatPr defaultColWidth="12.625" defaultRowHeight="15" customHeight="1" x14ac:dyDescent="0.2"/>
  <cols>
    <col min="1" max="1" width="8.25" customWidth="1"/>
    <col min="2" max="2" width="10.75" customWidth="1"/>
    <col min="3" max="3" width="4.5" customWidth="1"/>
    <col min="4" max="4" width="6.875" customWidth="1"/>
    <col min="5" max="5" width="41.75" customWidth="1"/>
    <col min="6" max="6" width="22.375" customWidth="1"/>
    <col min="7" max="7" width="9.625" customWidth="1"/>
    <col min="8" max="8" width="4.625" customWidth="1"/>
    <col min="9" max="9" width="9.75" customWidth="1"/>
    <col min="10" max="26" width="14.375" customWidth="1"/>
  </cols>
  <sheetData>
    <row r="1" spans="1:9" ht="15.75" thickBot="1" x14ac:dyDescent="0.3">
      <c r="A1" s="3" t="s">
        <v>0</v>
      </c>
      <c r="B1" s="3" t="s">
        <v>2</v>
      </c>
      <c r="C1" s="3" t="s">
        <v>3</v>
      </c>
      <c r="D1" s="13" t="s">
        <v>4</v>
      </c>
      <c r="E1" s="3" t="s">
        <v>5</v>
      </c>
      <c r="F1" s="3" t="s">
        <v>10</v>
      </c>
      <c r="G1" s="3" t="s">
        <v>11</v>
      </c>
      <c r="H1" s="3" t="s">
        <v>12</v>
      </c>
      <c r="I1" s="3" t="s">
        <v>13</v>
      </c>
    </row>
    <row r="2" spans="1:9" ht="15" customHeight="1" x14ac:dyDescent="0.2">
      <c r="A2" s="21">
        <v>11</v>
      </c>
      <c r="B2" s="23" t="s">
        <v>319</v>
      </c>
      <c r="C2" s="23">
        <v>11</v>
      </c>
      <c r="D2" s="23" t="s">
        <v>319</v>
      </c>
      <c r="E2" s="23" t="s">
        <v>320</v>
      </c>
      <c r="F2" s="23" t="s">
        <v>321</v>
      </c>
      <c r="G2" s="23" t="s">
        <v>69</v>
      </c>
      <c r="H2" s="23" t="s">
        <v>21</v>
      </c>
      <c r="I2" s="24">
        <v>55415</v>
      </c>
    </row>
    <row r="3" spans="1:9" ht="15" customHeight="1" x14ac:dyDescent="0.2">
      <c r="A3" s="27">
        <v>11</v>
      </c>
      <c r="B3" s="17" t="s">
        <v>319</v>
      </c>
      <c r="C3" s="17">
        <v>12</v>
      </c>
      <c r="D3" s="17" t="s">
        <v>319</v>
      </c>
      <c r="E3" s="17" t="s">
        <v>322</v>
      </c>
      <c r="F3" s="17" t="s">
        <v>323</v>
      </c>
      <c r="G3" s="17" t="s">
        <v>69</v>
      </c>
      <c r="H3" s="17" t="s">
        <v>21</v>
      </c>
      <c r="I3" s="26" t="s">
        <v>324</v>
      </c>
    </row>
    <row r="4" spans="1:9" ht="15" customHeight="1" x14ac:dyDescent="0.2">
      <c r="A4" s="25">
        <v>11</v>
      </c>
      <c r="B4" s="17" t="s">
        <v>319</v>
      </c>
      <c r="C4" s="17">
        <v>11</v>
      </c>
      <c r="D4" s="17" t="s">
        <v>319</v>
      </c>
      <c r="E4" s="17" t="s">
        <v>325</v>
      </c>
      <c r="F4" s="33" t="s">
        <v>326</v>
      </c>
      <c r="G4" s="17" t="s">
        <v>69</v>
      </c>
      <c r="H4" s="17" t="s">
        <v>21</v>
      </c>
      <c r="I4" s="26">
        <v>55415</v>
      </c>
    </row>
    <row r="5" spans="1:9" ht="15" customHeight="1" x14ac:dyDescent="0.2">
      <c r="A5" s="25">
        <v>11</v>
      </c>
      <c r="B5" s="17" t="s">
        <v>319</v>
      </c>
      <c r="C5" s="17">
        <v>11</v>
      </c>
      <c r="D5" s="17" t="s">
        <v>319</v>
      </c>
      <c r="E5" s="17" t="s">
        <v>327</v>
      </c>
      <c r="F5" s="33" t="s">
        <v>328</v>
      </c>
      <c r="G5" s="17" t="s">
        <v>69</v>
      </c>
      <c r="H5" s="17" t="s">
        <v>21</v>
      </c>
      <c r="I5" s="26">
        <v>55415</v>
      </c>
    </row>
    <row r="6" spans="1:9" ht="15" customHeight="1" x14ac:dyDescent="0.2">
      <c r="A6" s="25">
        <v>11</v>
      </c>
      <c r="B6" s="17" t="s">
        <v>319</v>
      </c>
      <c r="C6" s="17">
        <v>11</v>
      </c>
      <c r="D6" s="17" t="s">
        <v>319</v>
      </c>
      <c r="E6" s="17" t="s">
        <v>329</v>
      </c>
      <c r="F6" s="17" t="s">
        <v>330</v>
      </c>
      <c r="G6" s="17" t="s">
        <v>69</v>
      </c>
      <c r="H6" s="17" t="s">
        <v>21</v>
      </c>
      <c r="I6" s="26" t="s">
        <v>331</v>
      </c>
    </row>
    <row r="7" spans="1:9" ht="15" customHeight="1" x14ac:dyDescent="0.2">
      <c r="A7" s="25">
        <v>12</v>
      </c>
      <c r="B7" s="17" t="s">
        <v>319</v>
      </c>
      <c r="C7" s="17">
        <v>12</v>
      </c>
      <c r="D7" s="17" t="s">
        <v>319</v>
      </c>
      <c r="E7" s="17" t="s">
        <v>332</v>
      </c>
      <c r="F7" s="30" t="s">
        <v>333</v>
      </c>
      <c r="G7" s="17" t="s">
        <v>69</v>
      </c>
      <c r="H7" s="17" t="s">
        <v>21</v>
      </c>
      <c r="I7" s="26">
        <v>55487</v>
      </c>
    </row>
    <row r="8" spans="1:9" ht="15" customHeight="1" x14ac:dyDescent="0.2">
      <c r="A8" s="27">
        <v>12</v>
      </c>
      <c r="B8" s="17" t="s">
        <v>319</v>
      </c>
      <c r="C8" s="17">
        <v>14</v>
      </c>
      <c r="D8" s="17" t="s">
        <v>319</v>
      </c>
      <c r="E8" s="17" t="s">
        <v>334</v>
      </c>
      <c r="F8" s="17" t="s">
        <v>335</v>
      </c>
      <c r="G8" s="17" t="s">
        <v>69</v>
      </c>
      <c r="H8" s="17" t="s">
        <v>21</v>
      </c>
      <c r="I8" s="26" t="s">
        <v>336</v>
      </c>
    </row>
    <row r="9" spans="1:9" ht="15" customHeight="1" x14ac:dyDescent="0.2">
      <c r="A9" s="25">
        <v>12</v>
      </c>
      <c r="B9" s="17" t="s">
        <v>319</v>
      </c>
      <c r="C9" s="17">
        <v>12</v>
      </c>
      <c r="D9" s="17" t="s">
        <v>319</v>
      </c>
      <c r="E9" s="17" t="s">
        <v>337</v>
      </c>
      <c r="F9" s="30" t="s">
        <v>338</v>
      </c>
      <c r="G9" s="17" t="s">
        <v>69</v>
      </c>
      <c r="H9" s="17" t="s">
        <v>21</v>
      </c>
      <c r="I9" s="26">
        <v>55487</v>
      </c>
    </row>
    <row r="10" spans="1:9" ht="15" customHeight="1" x14ac:dyDescent="0.2">
      <c r="A10" s="25">
        <v>12</v>
      </c>
      <c r="B10" s="17" t="s">
        <v>319</v>
      </c>
      <c r="C10" s="17">
        <v>12</v>
      </c>
      <c r="D10" s="17" t="s">
        <v>319</v>
      </c>
      <c r="E10" s="17" t="s">
        <v>339</v>
      </c>
      <c r="F10" s="30" t="s">
        <v>340</v>
      </c>
      <c r="G10" s="17" t="s">
        <v>69</v>
      </c>
      <c r="H10" s="17" t="s">
        <v>21</v>
      </c>
      <c r="I10" s="26" t="s">
        <v>341</v>
      </c>
    </row>
    <row r="11" spans="1:9" ht="15" customHeight="1" x14ac:dyDescent="0.2">
      <c r="A11" s="25">
        <v>12</v>
      </c>
      <c r="B11" s="17" t="s">
        <v>319</v>
      </c>
      <c r="C11" s="17">
        <v>12</v>
      </c>
      <c r="D11" s="17" t="s">
        <v>319</v>
      </c>
      <c r="E11" s="17" t="s">
        <v>342</v>
      </c>
      <c r="F11" s="30" t="s">
        <v>333</v>
      </c>
      <c r="G11" s="17" t="s">
        <v>69</v>
      </c>
      <c r="H11" s="17" t="s">
        <v>21</v>
      </c>
      <c r="I11" s="26">
        <v>55487</v>
      </c>
    </row>
    <row r="12" spans="1:9" ht="15" customHeight="1" x14ac:dyDescent="0.2">
      <c r="A12" s="25">
        <v>13</v>
      </c>
      <c r="B12" s="17" t="s">
        <v>319</v>
      </c>
      <c r="C12" s="17">
        <v>13</v>
      </c>
      <c r="D12" s="17" t="s">
        <v>319</v>
      </c>
      <c r="E12" s="17" t="s">
        <v>343</v>
      </c>
      <c r="F12" s="17" t="s">
        <v>344</v>
      </c>
      <c r="G12" s="17" t="s">
        <v>69</v>
      </c>
      <c r="H12" s="17" t="s">
        <v>21</v>
      </c>
      <c r="I12" s="26" t="s">
        <v>345</v>
      </c>
    </row>
    <row r="13" spans="1:9" ht="15" customHeight="1" x14ac:dyDescent="0.2">
      <c r="A13" s="25">
        <v>13</v>
      </c>
      <c r="B13" s="17" t="s">
        <v>319</v>
      </c>
      <c r="C13" s="17">
        <v>13</v>
      </c>
      <c r="D13" s="17" t="s">
        <v>319</v>
      </c>
      <c r="E13" s="17" t="s">
        <v>346</v>
      </c>
      <c r="F13" s="34" t="s">
        <v>347</v>
      </c>
      <c r="G13" s="17" t="s">
        <v>69</v>
      </c>
      <c r="H13" s="17" t="s">
        <v>21</v>
      </c>
      <c r="I13" s="26">
        <v>55402</v>
      </c>
    </row>
    <row r="14" spans="1:9" ht="15" customHeight="1" x14ac:dyDescent="0.2">
      <c r="A14" s="25">
        <v>13</v>
      </c>
      <c r="B14" s="17" t="s">
        <v>319</v>
      </c>
      <c r="C14" s="17">
        <v>13</v>
      </c>
      <c r="D14" s="17" t="s">
        <v>319</v>
      </c>
      <c r="E14" s="17" t="s">
        <v>348</v>
      </c>
      <c r="F14" s="34" t="s">
        <v>349</v>
      </c>
      <c r="G14" s="17" t="s">
        <v>69</v>
      </c>
      <c r="H14" s="17" t="s">
        <v>21</v>
      </c>
      <c r="I14" s="26">
        <v>55402</v>
      </c>
    </row>
    <row r="15" spans="1:9" ht="15" customHeight="1" x14ac:dyDescent="0.2">
      <c r="A15" s="27">
        <v>13</v>
      </c>
      <c r="B15" s="17" t="s">
        <v>319</v>
      </c>
      <c r="C15" s="17">
        <v>14</v>
      </c>
      <c r="D15" s="17" t="s">
        <v>319</v>
      </c>
      <c r="E15" s="17" t="s">
        <v>350</v>
      </c>
      <c r="F15" s="17" t="s">
        <v>351</v>
      </c>
      <c r="G15" s="17" t="s">
        <v>69</v>
      </c>
      <c r="H15" s="17" t="s">
        <v>21</v>
      </c>
      <c r="I15" s="26" t="s">
        <v>352</v>
      </c>
    </row>
    <row r="16" spans="1:9" ht="15" customHeight="1" x14ac:dyDescent="0.2">
      <c r="A16" s="25">
        <v>13</v>
      </c>
      <c r="B16" s="17" t="s">
        <v>319</v>
      </c>
      <c r="C16" s="17">
        <v>13</v>
      </c>
      <c r="D16" s="17" t="s">
        <v>319</v>
      </c>
      <c r="E16" s="17" t="s">
        <v>353</v>
      </c>
      <c r="F16" s="17" t="s">
        <v>354</v>
      </c>
      <c r="G16" s="17" t="s">
        <v>69</v>
      </c>
      <c r="H16" s="17" t="s">
        <v>21</v>
      </c>
      <c r="I16" s="26">
        <v>55403</v>
      </c>
    </row>
    <row r="17" spans="1:9" ht="15" customHeight="1" x14ac:dyDescent="0.2">
      <c r="A17" s="27">
        <v>14</v>
      </c>
      <c r="B17" s="17" t="s">
        <v>319</v>
      </c>
      <c r="C17" s="17"/>
      <c r="D17" s="17" t="s">
        <v>319</v>
      </c>
      <c r="E17" s="17" t="s">
        <v>355</v>
      </c>
      <c r="F17" s="17" t="s">
        <v>356</v>
      </c>
      <c r="G17" s="17" t="s">
        <v>69</v>
      </c>
      <c r="H17" s="17" t="s">
        <v>21</v>
      </c>
      <c r="I17" s="26">
        <v>55402</v>
      </c>
    </row>
    <row r="18" spans="1:9" ht="15" customHeight="1" x14ac:dyDescent="0.2">
      <c r="A18" s="25">
        <v>14</v>
      </c>
      <c r="B18" s="17" t="s">
        <v>319</v>
      </c>
      <c r="C18" s="17">
        <v>14</v>
      </c>
      <c r="D18" s="17" t="s">
        <v>319</v>
      </c>
      <c r="E18" s="17" t="s">
        <v>357</v>
      </c>
      <c r="F18" s="35" t="s">
        <v>358</v>
      </c>
      <c r="G18" s="17" t="s">
        <v>69</v>
      </c>
      <c r="H18" s="17" t="s">
        <v>21</v>
      </c>
      <c r="I18" s="26">
        <v>55402</v>
      </c>
    </row>
    <row r="19" spans="1:9" ht="15" customHeight="1" x14ac:dyDescent="0.2">
      <c r="A19" s="25">
        <v>14</v>
      </c>
      <c r="B19" s="17" t="s">
        <v>319</v>
      </c>
      <c r="C19" s="17">
        <v>14</v>
      </c>
      <c r="D19" s="17" t="s">
        <v>319</v>
      </c>
      <c r="E19" s="17" t="s">
        <v>359</v>
      </c>
      <c r="F19" s="17" t="s">
        <v>360</v>
      </c>
      <c r="G19" s="17" t="s">
        <v>69</v>
      </c>
      <c r="H19" s="17" t="s">
        <v>21</v>
      </c>
      <c r="I19" s="26">
        <v>55402</v>
      </c>
    </row>
    <row r="20" spans="1:9" ht="15" customHeight="1" x14ac:dyDescent="0.2">
      <c r="A20" s="25">
        <v>14</v>
      </c>
      <c r="B20" s="17" t="s">
        <v>319</v>
      </c>
      <c r="C20" s="17">
        <v>14</v>
      </c>
      <c r="D20" s="17" t="s">
        <v>319</v>
      </c>
      <c r="E20" s="17" t="s">
        <v>361</v>
      </c>
      <c r="F20" s="17" t="s">
        <v>362</v>
      </c>
      <c r="G20" s="17" t="s">
        <v>69</v>
      </c>
      <c r="H20" s="17" t="s">
        <v>21</v>
      </c>
      <c r="I20" s="26">
        <v>55402</v>
      </c>
    </row>
    <row r="21" spans="1:9" ht="15" customHeight="1" x14ac:dyDescent="0.2">
      <c r="A21" s="25">
        <v>14</v>
      </c>
      <c r="B21" s="17" t="s">
        <v>319</v>
      </c>
      <c r="C21" s="17">
        <v>14</v>
      </c>
      <c r="D21" s="17" t="s">
        <v>319</v>
      </c>
      <c r="E21" s="17" t="s">
        <v>365</v>
      </c>
      <c r="F21" s="35" t="s">
        <v>366</v>
      </c>
      <c r="G21" s="17" t="s">
        <v>69</v>
      </c>
      <c r="H21" s="17" t="s">
        <v>21</v>
      </c>
      <c r="I21" s="26" t="s">
        <v>367</v>
      </c>
    </row>
    <row r="22" spans="1:9" ht="15" customHeight="1" x14ac:dyDescent="0.2">
      <c r="A22" s="27">
        <v>15</v>
      </c>
      <c r="B22" s="17" t="s">
        <v>319</v>
      </c>
      <c r="C22" s="17">
        <v>16</v>
      </c>
      <c r="D22" s="17" t="s">
        <v>319</v>
      </c>
      <c r="E22" s="17" t="s">
        <v>368</v>
      </c>
      <c r="F22" s="17" t="s">
        <v>369</v>
      </c>
      <c r="G22" s="17" t="s">
        <v>69</v>
      </c>
      <c r="H22" s="17" t="s">
        <v>21</v>
      </c>
      <c r="I22" s="26">
        <v>55402</v>
      </c>
    </row>
    <row r="23" spans="1:9" ht="15" customHeight="1" x14ac:dyDescent="0.2">
      <c r="A23" s="27">
        <v>15</v>
      </c>
      <c r="B23" s="17" t="s">
        <v>319</v>
      </c>
      <c r="C23" s="17">
        <v>11</v>
      </c>
      <c r="D23" s="17" t="s">
        <v>319</v>
      </c>
      <c r="E23" s="17" t="s">
        <v>370</v>
      </c>
      <c r="F23" s="17" t="s">
        <v>371</v>
      </c>
      <c r="G23" s="17" t="s">
        <v>69</v>
      </c>
      <c r="H23" s="17" t="s">
        <v>21</v>
      </c>
      <c r="I23" s="26">
        <v>55402</v>
      </c>
    </row>
    <row r="24" spans="1:9" ht="15" customHeight="1" x14ac:dyDescent="0.2">
      <c r="A24" s="25">
        <v>15</v>
      </c>
      <c r="B24" s="17" t="s">
        <v>319</v>
      </c>
      <c r="C24" s="17">
        <v>13</v>
      </c>
      <c r="D24" s="17" t="s">
        <v>319</v>
      </c>
      <c r="E24" s="17" t="s">
        <v>372</v>
      </c>
      <c r="F24" s="17" t="s">
        <v>373</v>
      </c>
      <c r="G24" s="17" t="s">
        <v>69</v>
      </c>
      <c r="H24" s="17" t="s">
        <v>21</v>
      </c>
      <c r="I24" s="26" t="s">
        <v>374</v>
      </c>
    </row>
    <row r="25" spans="1:9" ht="15" customHeight="1" x14ac:dyDescent="0.2">
      <c r="A25" s="25">
        <v>15</v>
      </c>
      <c r="B25" s="17" t="s">
        <v>319</v>
      </c>
      <c r="C25" s="17">
        <v>13</v>
      </c>
      <c r="D25" s="17" t="s">
        <v>319</v>
      </c>
      <c r="E25" s="17" t="s">
        <v>375</v>
      </c>
      <c r="F25" s="17" t="s">
        <v>376</v>
      </c>
      <c r="G25" s="17" t="s">
        <v>69</v>
      </c>
      <c r="H25" s="17" t="s">
        <v>21</v>
      </c>
      <c r="I25" s="26" t="s">
        <v>377</v>
      </c>
    </row>
    <row r="26" spans="1:9" ht="15" customHeight="1" x14ac:dyDescent="0.2">
      <c r="A26" s="27">
        <v>15</v>
      </c>
      <c r="B26" s="17" t="s">
        <v>319</v>
      </c>
      <c r="C26" s="17">
        <v>12</v>
      </c>
      <c r="D26" s="17" t="s">
        <v>319</v>
      </c>
      <c r="E26" s="17" t="s">
        <v>378</v>
      </c>
      <c r="F26" s="17" t="s">
        <v>379</v>
      </c>
      <c r="G26" s="17" t="s">
        <v>69</v>
      </c>
      <c r="H26" s="17" t="s">
        <v>21</v>
      </c>
      <c r="I26" s="26">
        <v>55401</v>
      </c>
    </row>
    <row r="27" spans="1:9" ht="15" customHeight="1" x14ac:dyDescent="0.2">
      <c r="A27" s="25">
        <v>16</v>
      </c>
      <c r="B27" s="17" t="s">
        <v>319</v>
      </c>
      <c r="C27" s="17">
        <v>16</v>
      </c>
      <c r="D27" s="17" t="s">
        <v>319</v>
      </c>
      <c r="E27" s="17" t="s">
        <v>380</v>
      </c>
      <c r="F27" s="17" t="s">
        <v>381</v>
      </c>
      <c r="G27" s="17" t="s">
        <v>69</v>
      </c>
      <c r="H27" s="17" t="s">
        <v>21</v>
      </c>
      <c r="I27" s="26" t="s">
        <v>382</v>
      </c>
    </row>
    <row r="28" spans="1:9" ht="15" customHeight="1" x14ac:dyDescent="0.2">
      <c r="A28" s="25">
        <v>16</v>
      </c>
      <c r="B28" s="17" t="s">
        <v>319</v>
      </c>
      <c r="C28" s="17">
        <v>16</v>
      </c>
      <c r="D28" s="17" t="s">
        <v>319</v>
      </c>
      <c r="E28" s="17" t="s">
        <v>383</v>
      </c>
      <c r="F28" s="17" t="s">
        <v>384</v>
      </c>
      <c r="G28" s="17" t="s">
        <v>69</v>
      </c>
      <c r="H28" s="17" t="s">
        <v>21</v>
      </c>
      <c r="I28" s="26">
        <v>55401</v>
      </c>
    </row>
    <row r="29" spans="1:9" ht="15" customHeight="1" x14ac:dyDescent="0.2">
      <c r="A29" s="25">
        <v>16</v>
      </c>
      <c r="B29" s="17" t="s">
        <v>319</v>
      </c>
      <c r="C29" s="17">
        <v>16</v>
      </c>
      <c r="D29" s="17" t="s">
        <v>319</v>
      </c>
      <c r="E29" s="17" t="s">
        <v>385</v>
      </c>
      <c r="F29" s="17" t="s">
        <v>386</v>
      </c>
      <c r="G29" s="17" t="s">
        <v>69</v>
      </c>
      <c r="H29" s="17" t="s">
        <v>21</v>
      </c>
      <c r="I29" s="26" t="s">
        <v>387</v>
      </c>
    </row>
    <row r="30" spans="1:9" ht="15" customHeight="1" x14ac:dyDescent="0.2">
      <c r="A30" s="25">
        <v>16</v>
      </c>
      <c r="B30" s="17" t="s">
        <v>319</v>
      </c>
      <c r="C30" s="17">
        <v>16</v>
      </c>
      <c r="D30" s="17" t="s">
        <v>319</v>
      </c>
      <c r="E30" s="17" t="s">
        <v>388</v>
      </c>
      <c r="F30" s="17" t="s">
        <v>389</v>
      </c>
      <c r="G30" s="17" t="s">
        <v>69</v>
      </c>
      <c r="H30" s="17" t="s">
        <v>21</v>
      </c>
      <c r="I30" s="26" t="s">
        <v>390</v>
      </c>
    </row>
    <row r="31" spans="1:9" ht="15" customHeight="1" thickBot="1" x14ac:dyDescent="0.25">
      <c r="A31" s="36">
        <v>16</v>
      </c>
      <c r="B31" s="37" t="s">
        <v>319</v>
      </c>
      <c r="C31" s="37">
        <v>16</v>
      </c>
      <c r="D31" s="37" t="s">
        <v>319</v>
      </c>
      <c r="E31" s="37" t="s">
        <v>391</v>
      </c>
      <c r="F31" s="37" t="s">
        <v>392</v>
      </c>
      <c r="G31" s="37" t="s">
        <v>69</v>
      </c>
      <c r="H31" s="37" t="s">
        <v>21</v>
      </c>
      <c r="I31" s="38" t="s">
        <v>393</v>
      </c>
    </row>
  </sheetData>
  <conditionalFormatting sqref="B4:B11 B13 B16:B30 D16:D31 D4:D14">
    <cfRule type="cellIs" dxfId="249" priority="11" operator="equal">
      <formula>"M"</formula>
    </cfRule>
  </conditionalFormatting>
  <conditionalFormatting sqref="B4:B11 B13 B16:B30 D16:D31 D4:D14">
    <cfRule type="cellIs" dxfId="248" priority="12" operator="equal">
      <formula>"F"</formula>
    </cfRule>
  </conditionalFormatting>
  <conditionalFormatting sqref="B4:B11 B13 B16:B30 D16:D31 D4:D14">
    <cfRule type="cellIs" dxfId="247" priority="13" operator="equal">
      <formula>"E"</formula>
    </cfRule>
  </conditionalFormatting>
  <conditionalFormatting sqref="B4:B11 B13 B16:B30 D16:D31 D4:D14">
    <cfRule type="cellIs" dxfId="246" priority="14" operator="equal">
      <formula>"D"</formula>
    </cfRule>
  </conditionalFormatting>
  <conditionalFormatting sqref="B4:B11 B13 B16:B30 D16:D31 D4:D14">
    <cfRule type="cellIs" dxfId="245" priority="15" operator="equal">
      <formula>"C"</formula>
    </cfRule>
  </conditionalFormatting>
  <conditionalFormatting sqref="D15">
    <cfRule type="cellIs" dxfId="244" priority="16" operator="equal">
      <formula>"M"</formula>
    </cfRule>
  </conditionalFormatting>
  <conditionalFormatting sqref="D15">
    <cfRule type="cellIs" dxfId="243" priority="17" operator="equal">
      <formula>"F"</formula>
    </cfRule>
  </conditionalFormatting>
  <conditionalFormatting sqref="D15">
    <cfRule type="cellIs" dxfId="242" priority="18" operator="equal">
      <formula>"E"</formula>
    </cfRule>
  </conditionalFormatting>
  <conditionalFormatting sqref="D15">
    <cfRule type="cellIs" dxfId="241" priority="19" operator="equal">
      <formula>"D"</formula>
    </cfRule>
  </conditionalFormatting>
  <conditionalFormatting sqref="D15">
    <cfRule type="cellIs" dxfId="240" priority="20" operator="equal">
      <formula>"C"</formula>
    </cfRule>
  </conditionalFormatting>
  <conditionalFormatting sqref="B14">
    <cfRule type="cellIs" dxfId="239" priority="21" operator="equal">
      <formula>"M"</formula>
    </cfRule>
  </conditionalFormatting>
  <conditionalFormatting sqref="B14">
    <cfRule type="cellIs" dxfId="238" priority="22" operator="equal">
      <formula>"F"</formula>
    </cfRule>
  </conditionalFormatting>
  <conditionalFormatting sqref="B14">
    <cfRule type="cellIs" dxfId="237" priority="23" operator="equal">
      <formula>"E"</formula>
    </cfRule>
  </conditionalFormatting>
  <conditionalFormatting sqref="B14">
    <cfRule type="cellIs" dxfId="236" priority="24" operator="equal">
      <formula>"D"</formula>
    </cfRule>
  </conditionalFormatting>
  <conditionalFormatting sqref="B14">
    <cfRule type="cellIs" dxfId="235" priority="25" operator="equal">
      <formula>"C"</formula>
    </cfRule>
  </conditionalFormatting>
  <conditionalFormatting sqref="B15">
    <cfRule type="cellIs" dxfId="234" priority="26" operator="equal">
      <formula>"M"</formula>
    </cfRule>
  </conditionalFormatting>
  <conditionalFormatting sqref="B15">
    <cfRule type="cellIs" dxfId="233" priority="27" operator="equal">
      <formula>"F"</formula>
    </cfRule>
  </conditionalFormatting>
  <conditionalFormatting sqref="B15">
    <cfRule type="cellIs" dxfId="232" priority="28" operator="equal">
      <formula>"E"</formula>
    </cfRule>
  </conditionalFormatting>
  <conditionalFormatting sqref="B15">
    <cfRule type="cellIs" dxfId="231" priority="29" operator="equal">
      <formula>"D"</formula>
    </cfRule>
  </conditionalFormatting>
  <conditionalFormatting sqref="B15">
    <cfRule type="cellIs" dxfId="230" priority="30" operator="equal">
      <formula>"C"</formula>
    </cfRule>
  </conditionalFormatting>
  <conditionalFormatting sqref="B12">
    <cfRule type="cellIs" dxfId="229" priority="31" operator="equal">
      <formula>"M"</formula>
    </cfRule>
  </conditionalFormatting>
  <conditionalFormatting sqref="B12">
    <cfRule type="cellIs" dxfId="228" priority="32" operator="equal">
      <formula>"F"</formula>
    </cfRule>
  </conditionalFormatting>
  <conditionalFormatting sqref="B12">
    <cfRule type="cellIs" dxfId="227" priority="33" operator="equal">
      <formula>"E"</formula>
    </cfRule>
  </conditionalFormatting>
  <conditionalFormatting sqref="B12">
    <cfRule type="cellIs" dxfId="226" priority="34" operator="equal">
      <formula>"D"</formula>
    </cfRule>
  </conditionalFormatting>
  <conditionalFormatting sqref="B12">
    <cfRule type="cellIs" dxfId="225" priority="35" operator="equal">
      <formula>"C"</formula>
    </cfRule>
  </conditionalFormatting>
  <conditionalFormatting sqref="B31">
    <cfRule type="cellIs" dxfId="224" priority="36" operator="equal">
      <formula>"M"</formula>
    </cfRule>
  </conditionalFormatting>
  <conditionalFormatting sqref="B31">
    <cfRule type="cellIs" dxfId="223" priority="37" operator="equal">
      <formula>"F"</formula>
    </cfRule>
  </conditionalFormatting>
  <conditionalFormatting sqref="B31">
    <cfRule type="cellIs" dxfId="222" priority="38" operator="equal">
      <formula>"E"</formula>
    </cfRule>
  </conditionalFormatting>
  <conditionalFormatting sqref="B31">
    <cfRule type="cellIs" dxfId="221" priority="39" operator="equal">
      <formula>"D"</formula>
    </cfRule>
  </conditionalFormatting>
  <conditionalFormatting sqref="B31">
    <cfRule type="cellIs" dxfId="220" priority="40" operator="equal">
      <formula>"C"</formula>
    </cfRule>
  </conditionalFormatting>
  <conditionalFormatting sqref="D2:D3">
    <cfRule type="cellIs" dxfId="219" priority="1" operator="equal">
      <formula>"M"</formula>
    </cfRule>
  </conditionalFormatting>
  <conditionalFormatting sqref="D2:D3">
    <cfRule type="cellIs" dxfId="218" priority="2" operator="equal">
      <formula>"F"</formula>
    </cfRule>
  </conditionalFormatting>
  <conditionalFormatting sqref="D2:D3">
    <cfRule type="cellIs" dxfId="217" priority="3" operator="equal">
      <formula>"E"</formula>
    </cfRule>
  </conditionalFormatting>
  <conditionalFormatting sqref="D2:D3">
    <cfRule type="cellIs" dxfId="216" priority="4" operator="equal">
      <formula>"D"</formula>
    </cfRule>
  </conditionalFormatting>
  <conditionalFormatting sqref="D2:D3">
    <cfRule type="cellIs" dxfId="215" priority="5" operator="equal">
      <formula>"C"</formula>
    </cfRule>
  </conditionalFormatting>
  <conditionalFormatting sqref="B2:B3">
    <cfRule type="cellIs" dxfId="214" priority="6" operator="equal">
      <formula>"M"</formula>
    </cfRule>
  </conditionalFormatting>
  <conditionalFormatting sqref="B2:B3">
    <cfRule type="cellIs" dxfId="213" priority="7" operator="equal">
      <formula>"F"</formula>
    </cfRule>
  </conditionalFormatting>
  <conditionalFormatting sqref="B2:B3">
    <cfRule type="cellIs" dxfId="212" priority="8" operator="equal">
      <formula>"E"</formula>
    </cfRule>
  </conditionalFormatting>
  <conditionalFormatting sqref="B2:B3">
    <cfRule type="cellIs" dxfId="211" priority="9" operator="equal">
      <formula>"D"</formula>
    </cfRule>
  </conditionalFormatting>
  <conditionalFormatting sqref="B2:B3">
    <cfRule type="cellIs" dxfId="210" priority="10" operator="equal">
      <formula>"C"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workbookViewId="0">
      <selection activeCell="C32" sqref="C32"/>
    </sheetView>
  </sheetViews>
  <sheetFormatPr defaultColWidth="12.625" defaultRowHeight="15" customHeight="1" x14ac:dyDescent="0.2"/>
  <cols>
    <col min="1" max="1" width="8.25" customWidth="1"/>
    <col min="2" max="2" width="10.75" customWidth="1"/>
    <col min="3" max="3" width="4.5" customWidth="1"/>
    <col min="4" max="4" width="6.875" customWidth="1"/>
    <col min="5" max="5" width="33.625" customWidth="1"/>
    <col min="6" max="6" width="23" customWidth="1"/>
    <col min="7" max="7" width="10" customWidth="1"/>
    <col min="8" max="8" width="4.625" customWidth="1"/>
    <col min="9" max="9" width="9.75" customWidth="1"/>
    <col min="10" max="10" width="20.625" customWidth="1"/>
    <col min="11" max="26" width="14.375" customWidth="1"/>
  </cols>
  <sheetData>
    <row r="1" spans="1:10" x14ac:dyDescent="0.25">
      <c r="A1" s="4" t="s">
        <v>0</v>
      </c>
      <c r="B1" s="4" t="s">
        <v>2</v>
      </c>
      <c r="C1" s="4" t="s">
        <v>3</v>
      </c>
      <c r="D1" s="12" t="s">
        <v>4</v>
      </c>
      <c r="E1" s="4" t="s">
        <v>5</v>
      </c>
      <c r="F1" s="4" t="s">
        <v>10</v>
      </c>
      <c r="G1" s="4" t="s">
        <v>11</v>
      </c>
      <c r="H1" s="4" t="s">
        <v>12</v>
      </c>
      <c r="I1" s="4" t="s">
        <v>13</v>
      </c>
    </row>
    <row r="2" spans="1:10" ht="15" customHeight="1" x14ac:dyDescent="0.2">
      <c r="A2" s="74">
        <v>1</v>
      </c>
      <c r="B2" s="76" t="s">
        <v>394</v>
      </c>
      <c r="C2" s="73">
        <v>15</v>
      </c>
      <c r="D2" s="73" t="s">
        <v>319</v>
      </c>
      <c r="E2" s="73" t="s">
        <v>395</v>
      </c>
      <c r="F2" s="73" t="s">
        <v>396</v>
      </c>
      <c r="G2" s="73" t="s">
        <v>69</v>
      </c>
      <c r="H2" s="73" t="s">
        <v>21</v>
      </c>
      <c r="I2" s="75">
        <v>55455</v>
      </c>
    </row>
    <row r="3" spans="1:10" ht="15" customHeight="1" x14ac:dyDescent="0.2">
      <c r="A3" s="25">
        <v>1</v>
      </c>
      <c r="B3" s="32" t="s">
        <v>394</v>
      </c>
      <c r="C3" s="17">
        <v>15</v>
      </c>
      <c r="D3" s="17" t="s">
        <v>319</v>
      </c>
      <c r="E3" s="17" t="s">
        <v>397</v>
      </c>
      <c r="F3" s="17" t="s">
        <v>398</v>
      </c>
      <c r="G3" s="17" t="s">
        <v>69</v>
      </c>
      <c r="H3" s="17" t="s">
        <v>21</v>
      </c>
      <c r="I3" s="26" t="s">
        <v>399</v>
      </c>
    </row>
    <row r="4" spans="1:10" ht="15" customHeight="1" x14ac:dyDescent="0.2">
      <c r="A4" s="25">
        <v>1</v>
      </c>
      <c r="B4" s="32" t="s">
        <v>394</v>
      </c>
      <c r="C4" s="17">
        <v>15</v>
      </c>
      <c r="D4" s="17" t="s">
        <v>319</v>
      </c>
      <c r="E4" s="17" t="s">
        <v>400</v>
      </c>
      <c r="F4" s="17" t="s">
        <v>401</v>
      </c>
      <c r="G4" s="17" t="s">
        <v>69</v>
      </c>
      <c r="H4" s="17" t="s">
        <v>21</v>
      </c>
      <c r="I4" s="26" t="s">
        <v>402</v>
      </c>
    </row>
    <row r="5" spans="1:10" ht="15" customHeight="1" x14ac:dyDescent="0.2">
      <c r="A5" s="28">
        <v>1</v>
      </c>
      <c r="B5" s="20" t="s">
        <v>394</v>
      </c>
      <c r="C5" s="20">
        <v>15</v>
      </c>
      <c r="D5" s="20" t="s">
        <v>319</v>
      </c>
      <c r="E5" s="20" t="s">
        <v>463</v>
      </c>
      <c r="F5" s="20" t="s">
        <v>464</v>
      </c>
      <c r="G5" s="20" t="s">
        <v>69</v>
      </c>
      <c r="H5" s="20" t="s">
        <v>21</v>
      </c>
      <c r="I5" s="29">
        <v>55455</v>
      </c>
      <c r="J5" s="14" t="s">
        <v>477</v>
      </c>
    </row>
    <row r="6" spans="1:10" ht="15" customHeight="1" x14ac:dyDescent="0.2">
      <c r="A6" s="25">
        <v>1</v>
      </c>
      <c r="B6" s="32" t="s">
        <v>394</v>
      </c>
      <c r="C6" s="17">
        <v>15</v>
      </c>
      <c r="D6" s="17" t="s">
        <v>319</v>
      </c>
      <c r="E6" s="17" t="s">
        <v>403</v>
      </c>
      <c r="F6" s="17" t="s">
        <v>404</v>
      </c>
      <c r="G6" s="17" t="s">
        <v>69</v>
      </c>
      <c r="H6" s="17" t="s">
        <v>21</v>
      </c>
      <c r="I6" s="26">
        <v>55414</v>
      </c>
    </row>
    <row r="7" spans="1:10" ht="15" customHeight="1" x14ac:dyDescent="0.2">
      <c r="A7" s="25">
        <v>1</v>
      </c>
      <c r="B7" s="32" t="s">
        <v>394</v>
      </c>
      <c r="C7" s="17">
        <v>15</v>
      </c>
      <c r="D7" s="17" t="s">
        <v>319</v>
      </c>
      <c r="E7" s="17" t="s">
        <v>405</v>
      </c>
      <c r="F7" s="17" t="s">
        <v>406</v>
      </c>
      <c r="G7" s="17" t="s">
        <v>69</v>
      </c>
      <c r="H7" s="17" t="s">
        <v>21</v>
      </c>
      <c r="I7" s="26">
        <v>55455</v>
      </c>
    </row>
    <row r="8" spans="1:10" ht="15" customHeight="1" x14ac:dyDescent="0.2">
      <c r="A8" s="28">
        <v>2</v>
      </c>
      <c r="B8" s="20" t="s">
        <v>394</v>
      </c>
      <c r="C8" s="20">
        <v>24</v>
      </c>
      <c r="D8" s="20" t="s">
        <v>14</v>
      </c>
      <c r="E8" s="20" t="s">
        <v>474</v>
      </c>
      <c r="F8" s="20" t="s">
        <v>475</v>
      </c>
      <c r="G8" s="20" t="s">
        <v>69</v>
      </c>
      <c r="H8" s="20" t="s">
        <v>21</v>
      </c>
      <c r="I8" s="29" t="s">
        <v>476</v>
      </c>
      <c r="J8" s="14" t="s">
        <v>477</v>
      </c>
    </row>
    <row r="9" spans="1:10" ht="15" customHeight="1" x14ac:dyDescent="0.2">
      <c r="A9" s="25">
        <v>2</v>
      </c>
      <c r="B9" s="32" t="s">
        <v>394</v>
      </c>
      <c r="C9" s="17">
        <v>21</v>
      </c>
      <c r="D9" s="17" t="s">
        <v>14</v>
      </c>
      <c r="E9" s="17" t="s">
        <v>407</v>
      </c>
      <c r="F9" s="17" t="s">
        <v>408</v>
      </c>
      <c r="G9" s="17" t="s">
        <v>69</v>
      </c>
      <c r="H9" s="17" t="s">
        <v>21</v>
      </c>
      <c r="I9" s="26">
        <v>55450</v>
      </c>
    </row>
    <row r="10" spans="1:10" ht="15" customHeight="1" x14ac:dyDescent="0.2">
      <c r="A10" s="27">
        <v>2</v>
      </c>
      <c r="B10" s="32" t="s">
        <v>394</v>
      </c>
      <c r="C10" s="17">
        <v>24</v>
      </c>
      <c r="D10" s="17" t="s">
        <v>14</v>
      </c>
      <c r="E10" s="17" t="s">
        <v>409</v>
      </c>
      <c r="F10" s="17" t="s">
        <v>410</v>
      </c>
      <c r="G10" s="17" t="s">
        <v>69</v>
      </c>
      <c r="H10" s="17" t="s">
        <v>21</v>
      </c>
      <c r="I10" s="26" t="s">
        <v>411</v>
      </c>
    </row>
    <row r="11" spans="1:10" ht="15" customHeight="1" x14ac:dyDescent="0.2">
      <c r="A11" s="27">
        <v>2</v>
      </c>
      <c r="B11" s="32" t="s">
        <v>394</v>
      </c>
      <c r="C11" s="17">
        <v>24</v>
      </c>
      <c r="D11" s="17" t="s">
        <v>14</v>
      </c>
      <c r="E11" s="17" t="s">
        <v>412</v>
      </c>
      <c r="F11" s="17" t="s">
        <v>413</v>
      </c>
      <c r="G11" s="17" t="s">
        <v>69</v>
      </c>
      <c r="H11" s="17" t="s">
        <v>21</v>
      </c>
      <c r="I11" s="26" t="s">
        <v>414</v>
      </c>
    </row>
    <row r="12" spans="1:10" ht="15" customHeight="1" x14ac:dyDescent="0.2">
      <c r="A12" s="25">
        <v>2</v>
      </c>
      <c r="B12" s="32" t="s">
        <v>394</v>
      </c>
      <c r="C12" s="17">
        <v>21</v>
      </c>
      <c r="D12" s="17" t="s">
        <v>14</v>
      </c>
      <c r="E12" s="17" t="s">
        <v>415</v>
      </c>
      <c r="F12" s="17" t="s">
        <v>416</v>
      </c>
      <c r="G12" s="17" t="s">
        <v>69</v>
      </c>
      <c r="H12" s="17" t="s">
        <v>21</v>
      </c>
      <c r="I12" s="26">
        <v>55417</v>
      </c>
    </row>
    <row r="13" spans="1:10" ht="15" customHeight="1" x14ac:dyDescent="0.2">
      <c r="A13" s="25">
        <v>2</v>
      </c>
      <c r="B13" s="32" t="s">
        <v>394</v>
      </c>
      <c r="C13" s="17">
        <v>21</v>
      </c>
      <c r="D13" s="17" t="s">
        <v>14</v>
      </c>
      <c r="E13" s="17" t="s">
        <v>417</v>
      </c>
      <c r="F13" s="17" t="s">
        <v>418</v>
      </c>
      <c r="G13" s="17" t="s">
        <v>69</v>
      </c>
      <c r="H13" s="17" t="s">
        <v>21</v>
      </c>
      <c r="I13" s="26">
        <v>55417</v>
      </c>
    </row>
    <row r="14" spans="1:10" ht="15" customHeight="1" x14ac:dyDescent="0.2">
      <c r="A14" s="27">
        <v>3</v>
      </c>
      <c r="B14" s="32" t="s">
        <v>394</v>
      </c>
      <c r="C14" s="17">
        <v>21</v>
      </c>
      <c r="D14" s="17" t="s">
        <v>14</v>
      </c>
      <c r="E14" s="17" t="s">
        <v>419</v>
      </c>
      <c r="F14" s="17" t="s">
        <v>420</v>
      </c>
      <c r="G14" s="17" t="s">
        <v>57</v>
      </c>
      <c r="H14" s="17" t="s">
        <v>21</v>
      </c>
      <c r="I14" s="26" t="s">
        <v>421</v>
      </c>
    </row>
    <row r="15" spans="1:10" ht="15" customHeight="1" x14ac:dyDescent="0.2">
      <c r="A15" s="25">
        <v>3</v>
      </c>
      <c r="B15" s="32" t="s">
        <v>394</v>
      </c>
      <c r="C15" s="17">
        <v>23</v>
      </c>
      <c r="D15" s="17" t="s">
        <v>14</v>
      </c>
      <c r="E15" s="17" t="s">
        <v>422</v>
      </c>
      <c r="F15" s="17" t="s">
        <v>423</v>
      </c>
      <c r="G15" s="17" t="s">
        <v>57</v>
      </c>
      <c r="H15" s="17" t="s">
        <v>21</v>
      </c>
      <c r="I15" s="26">
        <v>55420</v>
      </c>
    </row>
    <row r="16" spans="1:10" ht="15" customHeight="1" x14ac:dyDescent="0.2">
      <c r="A16" s="25">
        <v>3</v>
      </c>
      <c r="B16" s="32" t="s">
        <v>394</v>
      </c>
      <c r="C16" s="17">
        <v>23</v>
      </c>
      <c r="D16" s="17" t="s">
        <v>14</v>
      </c>
      <c r="E16" s="17" t="s">
        <v>424</v>
      </c>
      <c r="F16" s="17" t="s">
        <v>425</v>
      </c>
      <c r="G16" s="17" t="s">
        <v>57</v>
      </c>
      <c r="H16" s="17" t="s">
        <v>21</v>
      </c>
      <c r="I16" s="26" t="s">
        <v>426</v>
      </c>
    </row>
    <row r="17" spans="1:10" ht="15" customHeight="1" x14ac:dyDescent="0.2">
      <c r="A17" s="27">
        <v>3</v>
      </c>
      <c r="B17" s="32" t="s">
        <v>394</v>
      </c>
      <c r="C17" s="17">
        <v>22</v>
      </c>
      <c r="D17" s="17" t="s">
        <v>14</v>
      </c>
      <c r="E17" s="17" t="s">
        <v>427</v>
      </c>
      <c r="F17" s="17" t="s">
        <v>428</v>
      </c>
      <c r="G17" s="17" t="s">
        <v>57</v>
      </c>
      <c r="H17" s="17" t="s">
        <v>21</v>
      </c>
      <c r="I17" s="26">
        <v>55420</v>
      </c>
    </row>
    <row r="18" spans="1:10" ht="15" customHeight="1" x14ac:dyDescent="0.2">
      <c r="A18" s="27">
        <v>4</v>
      </c>
      <c r="B18" s="32" t="s">
        <v>394</v>
      </c>
      <c r="C18" s="17">
        <v>21</v>
      </c>
      <c r="D18" s="17" t="s">
        <v>14</v>
      </c>
      <c r="E18" s="17" t="s">
        <v>429</v>
      </c>
      <c r="F18" s="17" t="s">
        <v>430</v>
      </c>
      <c r="G18" s="17" t="s">
        <v>431</v>
      </c>
      <c r="H18" s="17" t="s">
        <v>21</v>
      </c>
      <c r="I18" s="26" t="s">
        <v>432</v>
      </c>
    </row>
    <row r="19" spans="1:10" ht="15" customHeight="1" x14ac:dyDescent="0.2">
      <c r="A19" s="28">
        <v>4</v>
      </c>
      <c r="B19" s="20" t="s">
        <v>394</v>
      </c>
      <c r="C19" s="20">
        <v>22</v>
      </c>
      <c r="D19" s="20" t="s">
        <v>14</v>
      </c>
      <c r="E19" s="20" t="s">
        <v>457</v>
      </c>
      <c r="F19" s="20" t="s">
        <v>458</v>
      </c>
      <c r="G19" s="20" t="s">
        <v>431</v>
      </c>
      <c r="H19" s="20" t="s">
        <v>21</v>
      </c>
      <c r="I19" s="29" t="s">
        <v>459</v>
      </c>
      <c r="J19" s="16"/>
    </row>
    <row r="20" spans="1:10" ht="15" customHeight="1" x14ac:dyDescent="0.2">
      <c r="A20" s="25">
        <v>4</v>
      </c>
      <c r="B20" s="32" t="s">
        <v>394</v>
      </c>
      <c r="C20" s="17">
        <v>22</v>
      </c>
      <c r="D20" s="17" t="s">
        <v>14</v>
      </c>
      <c r="E20" s="17" t="s">
        <v>433</v>
      </c>
      <c r="F20" s="17" t="s">
        <v>434</v>
      </c>
      <c r="G20" s="17" t="s">
        <v>431</v>
      </c>
      <c r="H20" s="17" t="s">
        <v>21</v>
      </c>
      <c r="I20" s="26">
        <v>55423</v>
      </c>
      <c r="J20" s="16"/>
    </row>
    <row r="21" spans="1:10" ht="15" customHeight="1" x14ac:dyDescent="0.2">
      <c r="A21" s="25">
        <v>4</v>
      </c>
      <c r="B21" s="32" t="s">
        <v>394</v>
      </c>
      <c r="C21" s="17">
        <v>22</v>
      </c>
      <c r="D21" s="17" t="s">
        <v>14</v>
      </c>
      <c r="E21" s="17" t="s">
        <v>435</v>
      </c>
      <c r="F21" s="17" t="s">
        <v>436</v>
      </c>
      <c r="G21" s="17" t="s">
        <v>431</v>
      </c>
      <c r="H21" s="17" t="s">
        <v>21</v>
      </c>
      <c r="I21" s="26">
        <v>55423</v>
      </c>
      <c r="J21" s="16"/>
    </row>
    <row r="22" spans="1:10" ht="15" customHeight="1" x14ac:dyDescent="0.2">
      <c r="A22" s="27">
        <v>4</v>
      </c>
      <c r="B22" s="32" t="s">
        <v>394</v>
      </c>
      <c r="C22" s="17">
        <v>22</v>
      </c>
      <c r="D22" s="17" t="s">
        <v>14</v>
      </c>
      <c r="E22" s="17" t="s">
        <v>437</v>
      </c>
      <c r="F22" s="17" t="s">
        <v>438</v>
      </c>
      <c r="G22" s="17" t="s">
        <v>431</v>
      </c>
      <c r="H22" s="17" t="s">
        <v>21</v>
      </c>
      <c r="I22" s="26">
        <v>55423</v>
      </c>
      <c r="J22" s="16"/>
    </row>
    <row r="23" spans="1:10" ht="15" customHeight="1" x14ac:dyDescent="0.2">
      <c r="A23" s="25">
        <v>5</v>
      </c>
      <c r="B23" s="32" t="s">
        <v>394</v>
      </c>
      <c r="C23" s="17">
        <v>24</v>
      </c>
      <c r="D23" s="17" t="s">
        <v>14</v>
      </c>
      <c r="E23" s="17" t="s">
        <v>439</v>
      </c>
      <c r="F23" s="17" t="s">
        <v>440</v>
      </c>
      <c r="G23" s="17" t="s">
        <v>95</v>
      </c>
      <c r="H23" s="17" t="s">
        <v>21</v>
      </c>
      <c r="I23" s="26">
        <v>55436</v>
      </c>
    </row>
    <row r="24" spans="1:10" ht="14.25" x14ac:dyDescent="0.2">
      <c r="A24" s="28">
        <v>5</v>
      </c>
      <c r="B24" s="20" t="s">
        <v>394</v>
      </c>
      <c r="C24" s="20">
        <v>22</v>
      </c>
      <c r="D24" s="20" t="s">
        <v>14</v>
      </c>
      <c r="E24" s="20" t="s">
        <v>448</v>
      </c>
      <c r="F24" s="20" t="s">
        <v>449</v>
      </c>
      <c r="G24" s="20" t="s">
        <v>95</v>
      </c>
      <c r="H24" s="20" t="s">
        <v>21</v>
      </c>
      <c r="I24" s="29" t="s">
        <v>450</v>
      </c>
      <c r="J24" s="14" t="s">
        <v>477</v>
      </c>
    </row>
    <row r="25" spans="1:10" ht="14.25" x14ac:dyDescent="0.2">
      <c r="A25" s="27">
        <v>5</v>
      </c>
      <c r="B25" s="32" t="s">
        <v>394</v>
      </c>
      <c r="C25" s="17">
        <v>21</v>
      </c>
      <c r="D25" s="17" t="s">
        <v>14</v>
      </c>
      <c r="E25" s="17" t="s">
        <v>441</v>
      </c>
      <c r="F25" s="17" t="s">
        <v>442</v>
      </c>
      <c r="G25" s="17" t="s">
        <v>95</v>
      </c>
      <c r="H25" s="17" t="s">
        <v>21</v>
      </c>
      <c r="I25" s="26">
        <v>55424</v>
      </c>
    </row>
    <row r="26" spans="1:10" ht="15" customHeight="1" x14ac:dyDescent="0.2">
      <c r="A26" s="25">
        <v>5</v>
      </c>
      <c r="B26" s="32" t="s">
        <v>394</v>
      </c>
      <c r="C26" s="17">
        <v>24</v>
      </c>
      <c r="D26" s="17" t="s">
        <v>14</v>
      </c>
      <c r="E26" s="17" t="s">
        <v>443</v>
      </c>
      <c r="F26" s="17" t="s">
        <v>444</v>
      </c>
      <c r="G26" s="17" t="s">
        <v>95</v>
      </c>
      <c r="H26" s="17" t="s">
        <v>21</v>
      </c>
      <c r="I26" s="26">
        <v>55439</v>
      </c>
      <c r="J26" s="16"/>
    </row>
    <row r="27" spans="1:10" ht="15" customHeight="1" thickBot="1" x14ac:dyDescent="0.25">
      <c r="A27" s="46">
        <v>5</v>
      </c>
      <c r="B27" s="47" t="s">
        <v>394</v>
      </c>
      <c r="C27" s="37">
        <v>25</v>
      </c>
      <c r="D27" s="37" t="s">
        <v>14</v>
      </c>
      <c r="E27" s="37" t="s">
        <v>445</v>
      </c>
      <c r="F27" s="37" t="s">
        <v>446</v>
      </c>
      <c r="G27" s="37" t="s">
        <v>95</v>
      </c>
      <c r="H27" s="37" t="s">
        <v>21</v>
      </c>
      <c r="I27" s="38">
        <v>55435</v>
      </c>
      <c r="J27" s="16"/>
    </row>
  </sheetData>
  <conditionalFormatting sqref="D2:D4 B2:B3 D21:D22 D10:D18 D7">
    <cfRule type="cellIs" dxfId="209" priority="36" operator="equal">
      <formula>"M"</formula>
    </cfRule>
  </conditionalFormatting>
  <conditionalFormatting sqref="D2:D4 B2:B3 D21:D22 D10:D18 D7">
    <cfRule type="cellIs" dxfId="208" priority="37" operator="equal">
      <formula>"F"</formula>
    </cfRule>
  </conditionalFormatting>
  <conditionalFormatting sqref="D2:D4 B2:B3 D21:D22 D10:D18 D7">
    <cfRule type="cellIs" dxfId="207" priority="38" operator="equal">
      <formula>"E"</formula>
    </cfRule>
  </conditionalFormatting>
  <conditionalFormatting sqref="D2:D4 B2:B3 D21:D22 D10:D18 D7">
    <cfRule type="cellIs" dxfId="206" priority="39" operator="equal">
      <formula>"D"</formula>
    </cfRule>
  </conditionalFormatting>
  <conditionalFormatting sqref="D2:D4 B2:B3 D21:D22 D10:D18 D7">
    <cfRule type="cellIs" dxfId="205" priority="40" operator="equal">
      <formula>"C"</formula>
    </cfRule>
  </conditionalFormatting>
  <conditionalFormatting sqref="B4:B7 B9:B16">
    <cfRule type="cellIs" dxfId="204" priority="41" operator="equal">
      <formula>"M"</formula>
    </cfRule>
  </conditionalFormatting>
  <conditionalFormatting sqref="B4:B7 B9:B16">
    <cfRule type="cellIs" dxfId="203" priority="42" operator="equal">
      <formula>"F"</formula>
    </cfRule>
  </conditionalFormatting>
  <conditionalFormatting sqref="B4:B7 B9:B16">
    <cfRule type="cellIs" dxfId="202" priority="43" operator="equal">
      <formula>"E"</formula>
    </cfRule>
  </conditionalFormatting>
  <conditionalFormatting sqref="B4:B7 B9:B16">
    <cfRule type="cellIs" dxfId="201" priority="44" operator="equal">
      <formula>"D"</formula>
    </cfRule>
  </conditionalFormatting>
  <conditionalFormatting sqref="B4:B7 B9:B16">
    <cfRule type="cellIs" dxfId="200" priority="45" operator="equal">
      <formula>"C"</formula>
    </cfRule>
  </conditionalFormatting>
  <conditionalFormatting sqref="B16">
    <cfRule type="cellIs" dxfId="199" priority="46" operator="equal">
      <formula>"M"</formula>
    </cfRule>
  </conditionalFormatting>
  <conditionalFormatting sqref="B16">
    <cfRule type="cellIs" dxfId="198" priority="47" operator="equal">
      <formula>"F"</formula>
    </cfRule>
  </conditionalFormatting>
  <conditionalFormatting sqref="B16">
    <cfRule type="cellIs" dxfId="197" priority="48" operator="equal">
      <formula>"E"</formula>
    </cfRule>
  </conditionalFormatting>
  <conditionalFormatting sqref="B16">
    <cfRule type="cellIs" dxfId="196" priority="49" operator="equal">
      <formula>"D"</formula>
    </cfRule>
  </conditionalFormatting>
  <conditionalFormatting sqref="B16">
    <cfRule type="cellIs" dxfId="195" priority="50" operator="equal">
      <formula>"C"</formula>
    </cfRule>
  </conditionalFormatting>
  <conditionalFormatting sqref="D23">
    <cfRule type="cellIs" dxfId="194" priority="31" operator="equal">
      <formula>"M"</formula>
    </cfRule>
  </conditionalFormatting>
  <conditionalFormatting sqref="D23">
    <cfRule type="cellIs" dxfId="193" priority="32" operator="equal">
      <formula>"F"</formula>
    </cfRule>
  </conditionalFormatting>
  <conditionalFormatting sqref="D23">
    <cfRule type="cellIs" dxfId="192" priority="33" operator="equal">
      <formula>"E"</formula>
    </cfRule>
  </conditionalFormatting>
  <conditionalFormatting sqref="D23">
    <cfRule type="cellIs" dxfId="191" priority="34" operator="equal">
      <formula>"D"</formula>
    </cfRule>
  </conditionalFormatting>
  <conditionalFormatting sqref="D23">
    <cfRule type="cellIs" dxfId="190" priority="35" operator="equal">
      <formula>"C"</formula>
    </cfRule>
  </conditionalFormatting>
  <conditionalFormatting sqref="D26:D27">
    <cfRule type="cellIs" dxfId="189" priority="26" operator="equal">
      <formula>"M"</formula>
    </cfRule>
  </conditionalFormatting>
  <conditionalFormatting sqref="D26:D27">
    <cfRule type="cellIs" dxfId="188" priority="27" operator="equal">
      <formula>"F"</formula>
    </cfRule>
  </conditionalFormatting>
  <conditionalFormatting sqref="D26:D27">
    <cfRule type="cellIs" dxfId="187" priority="28" operator="equal">
      <formula>"E"</formula>
    </cfRule>
  </conditionalFormatting>
  <conditionalFormatting sqref="D26:D27">
    <cfRule type="cellIs" dxfId="186" priority="29" operator="equal">
      <formula>"D"</formula>
    </cfRule>
  </conditionalFormatting>
  <conditionalFormatting sqref="D26:D27">
    <cfRule type="cellIs" dxfId="185" priority="30" operator="equal">
      <formula>"C"</formula>
    </cfRule>
  </conditionalFormatting>
  <conditionalFormatting sqref="D9">
    <cfRule type="cellIs" dxfId="184" priority="11" operator="equal">
      <formula>"M"</formula>
    </cfRule>
  </conditionalFormatting>
  <conditionalFormatting sqref="D9">
    <cfRule type="cellIs" dxfId="183" priority="12" operator="equal">
      <formula>"F"</formula>
    </cfRule>
  </conditionalFormatting>
  <conditionalFormatting sqref="D9">
    <cfRule type="cellIs" dxfId="182" priority="13" operator="equal">
      <formula>"E"</formula>
    </cfRule>
  </conditionalFormatting>
  <conditionalFormatting sqref="D9">
    <cfRule type="cellIs" dxfId="181" priority="14" operator="equal">
      <formula>"D"</formula>
    </cfRule>
  </conditionalFormatting>
  <conditionalFormatting sqref="D9">
    <cfRule type="cellIs" dxfId="180" priority="15" operator="equal">
      <formula>"C"</formula>
    </cfRule>
  </conditionalFormatting>
  <conditionalFormatting sqref="B8">
    <cfRule type="cellIs" dxfId="179" priority="21" operator="equal">
      <formula>"M"</formula>
    </cfRule>
  </conditionalFormatting>
  <conditionalFormatting sqref="B8">
    <cfRule type="cellIs" dxfId="178" priority="22" operator="equal">
      <formula>"F"</formula>
    </cfRule>
  </conditionalFormatting>
  <conditionalFormatting sqref="B8">
    <cfRule type="cellIs" dxfId="177" priority="23" operator="equal">
      <formula>"E"</formula>
    </cfRule>
  </conditionalFormatting>
  <conditionalFormatting sqref="B8">
    <cfRule type="cellIs" dxfId="176" priority="24" operator="equal">
      <formula>"D"</formula>
    </cfRule>
  </conditionalFormatting>
  <conditionalFormatting sqref="B8">
    <cfRule type="cellIs" dxfId="175" priority="25" operator="equal">
      <formula>"C"</formula>
    </cfRule>
  </conditionalFormatting>
  <conditionalFormatting sqref="D6">
    <cfRule type="cellIs" dxfId="174" priority="16" operator="equal">
      <formula>"M"</formula>
    </cfRule>
  </conditionalFormatting>
  <conditionalFormatting sqref="D6">
    <cfRule type="cellIs" dxfId="173" priority="17" operator="equal">
      <formula>"F"</formula>
    </cfRule>
  </conditionalFormatting>
  <conditionalFormatting sqref="D6">
    <cfRule type="cellIs" dxfId="172" priority="18" operator="equal">
      <formula>"E"</formula>
    </cfRule>
  </conditionalFormatting>
  <conditionalFormatting sqref="D6">
    <cfRule type="cellIs" dxfId="171" priority="19" operator="equal">
      <formula>"D"</formula>
    </cfRule>
  </conditionalFormatting>
  <conditionalFormatting sqref="D6">
    <cfRule type="cellIs" dxfId="170" priority="20" operator="equal">
      <formula>"C"</formula>
    </cfRule>
  </conditionalFormatting>
  <conditionalFormatting sqref="D20">
    <cfRule type="cellIs" dxfId="169" priority="6" operator="equal">
      <formula>"M"</formula>
    </cfRule>
  </conditionalFormatting>
  <conditionalFormatting sqref="D20">
    <cfRule type="cellIs" dxfId="168" priority="7" operator="equal">
      <formula>"F"</formula>
    </cfRule>
  </conditionalFormatting>
  <conditionalFormatting sqref="D20">
    <cfRule type="cellIs" dxfId="167" priority="8" operator="equal">
      <formula>"E"</formula>
    </cfRule>
  </conditionalFormatting>
  <conditionalFormatting sqref="D20">
    <cfRule type="cellIs" dxfId="166" priority="9" operator="equal">
      <formula>"D"</formula>
    </cfRule>
  </conditionalFormatting>
  <conditionalFormatting sqref="D20">
    <cfRule type="cellIs" dxfId="165" priority="10" operator="equal">
      <formula>"C"</formula>
    </cfRule>
  </conditionalFormatting>
  <conditionalFormatting sqref="D25">
    <cfRule type="cellIs" dxfId="164" priority="1" operator="equal">
      <formula>"M"</formula>
    </cfRule>
  </conditionalFormatting>
  <conditionalFormatting sqref="D25">
    <cfRule type="cellIs" dxfId="163" priority="2" operator="equal">
      <formula>"F"</formula>
    </cfRule>
  </conditionalFormatting>
  <conditionalFormatting sqref="D25">
    <cfRule type="cellIs" dxfId="162" priority="3" operator="equal">
      <formula>"E"</formula>
    </cfRule>
  </conditionalFormatting>
  <conditionalFormatting sqref="D25">
    <cfRule type="cellIs" dxfId="161" priority="4" operator="equal">
      <formula>"D"</formula>
    </cfRule>
  </conditionalFormatting>
  <conditionalFormatting sqref="D25">
    <cfRule type="cellIs" dxfId="160" priority="5" operator="equal">
      <formula>"C"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 of changes</vt:lpstr>
      <vt:lpstr>All clubs</vt:lpstr>
      <vt:lpstr>New C</vt:lpstr>
      <vt:lpstr>New D</vt:lpstr>
      <vt:lpstr>New E</vt:lpstr>
      <vt:lpstr>New F</vt:lpstr>
      <vt:lpstr>New M</vt:lpstr>
      <vt:lpstr>New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Xcel Energy</dc:creator>
  <cp:lastModifiedBy>Xcel Energy</cp:lastModifiedBy>
  <dcterms:created xsi:type="dcterms:W3CDTF">2019-10-16T17:48:47Z</dcterms:created>
  <dcterms:modified xsi:type="dcterms:W3CDTF">2020-04-28T16:43:58Z</dcterms:modified>
</cp:coreProperties>
</file>